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tabRatio="887" activeTab="1"/>
  </bookViews>
  <sheets>
    <sheet name="Zestawienie" sheetId="1" r:id="rId1"/>
    <sheet name="Drogi" sheetId="2" r:id="rId2"/>
    <sheet name="Docel. org. ruchu" sheetId="3" r:id="rId3"/>
    <sheet name="Wycinka" sheetId="4" r:id="rId4"/>
    <sheet name="KD" sheetId="5" r:id="rId5"/>
    <sheet name="Oświetlenie" sheetId="6" r:id="rId6"/>
    <sheet name="Zabezp. kabli ele." sheetId="7" r:id="rId7"/>
    <sheet name="Kanal. kabl. tt" sheetId="8" r:id="rId8"/>
  </sheets>
  <definedNames>
    <definedName name="_xlnm.Print_Area" localSheetId="4">'KD'!$A$1:$G$28</definedName>
    <definedName name="_xlnm.Print_Area" localSheetId="0">'Zestawienie'!$A$1:$C$34</definedName>
  </definedNames>
  <calcPr fullCalcOnLoad="1"/>
</workbook>
</file>

<file path=xl/comments1.xml><?xml version="1.0" encoding="utf-8"?>
<comments xmlns="http://schemas.openxmlformats.org/spreadsheetml/2006/main">
  <authors>
    <author>tomasz</author>
  </authors>
  <commentList>
    <comment ref="E16" authorId="0">
      <text>
        <r>
          <rPr>
            <b/>
            <sz val="8"/>
            <rFont val="Tahoma"/>
            <family val="2"/>
          </rPr>
          <t>uwaga!
odniesienie do sąsiednich zakładek</t>
        </r>
      </text>
    </comment>
    <comment ref="B16" authorId="0">
      <text>
        <r>
          <rPr>
            <b/>
            <sz val="8"/>
            <rFont val="Tahoma"/>
            <family val="2"/>
          </rPr>
          <t>uwaga!
odniesienie do sąsiednich zakładek</t>
        </r>
      </text>
    </comment>
    <comment ref="A10" authorId="0">
      <text>
        <r>
          <rPr>
            <b/>
            <sz val="8"/>
            <rFont val="Tahoma"/>
            <family val="2"/>
          </rPr>
          <t>uwaga!
odniesienie do sąsiednich zakładek</t>
        </r>
      </text>
    </comment>
  </commentList>
</comments>
</file>

<file path=xl/sharedStrings.xml><?xml version="1.0" encoding="utf-8"?>
<sst xmlns="http://schemas.openxmlformats.org/spreadsheetml/2006/main" count="835" uniqueCount="285">
  <si>
    <t>1.</t>
  </si>
  <si>
    <t>m</t>
  </si>
  <si>
    <r>
      <t>m</t>
    </r>
    <r>
      <rPr>
        <vertAlign val="superscript"/>
        <sz val="10"/>
        <rFont val="Arial CE"/>
        <family val="2"/>
      </rPr>
      <t>2</t>
    </r>
  </si>
  <si>
    <t>2.</t>
  </si>
  <si>
    <t>3.</t>
  </si>
  <si>
    <t>4.</t>
  </si>
  <si>
    <t>JEDN.</t>
  </si>
  <si>
    <t>szt.</t>
  </si>
  <si>
    <t>5.</t>
  </si>
  <si>
    <t>6.</t>
  </si>
  <si>
    <t>km</t>
  </si>
  <si>
    <t>ELEMENT ROBÓT</t>
  </si>
  <si>
    <t>SPECYFIKACJA</t>
  </si>
  <si>
    <t>L.P.</t>
  </si>
  <si>
    <t>8.</t>
  </si>
  <si>
    <t>9.</t>
  </si>
  <si>
    <t>D - 01.02.04</t>
  </si>
  <si>
    <t>D - 01.01.01</t>
  </si>
  <si>
    <t>D - 02.01.01</t>
  </si>
  <si>
    <t>D - 08.03.01</t>
  </si>
  <si>
    <t>D - 04.01.01</t>
  </si>
  <si>
    <t>D - 01.02.06</t>
  </si>
  <si>
    <t>D - 02.03.01</t>
  </si>
  <si>
    <t>D - 04.03.01</t>
  </si>
  <si>
    <t>7.</t>
  </si>
  <si>
    <t>D - 01.02.02</t>
  </si>
  <si>
    <r>
      <t>m</t>
    </r>
    <r>
      <rPr>
        <vertAlign val="superscript"/>
        <sz val="10"/>
        <rFont val="Arial CE"/>
        <family val="2"/>
      </rPr>
      <t>3</t>
    </r>
  </si>
  <si>
    <t>D - 09.03.01</t>
  </si>
  <si>
    <t>ROZŁOŻENIE WARSTWY HUMUSU GRUBOŚCI 10cm, WRAZ Z OBSIEWEM MIESZANKĄ TRAW</t>
  </si>
  <si>
    <t>D-M-00.00.00</t>
  </si>
  <si>
    <t>RYCZAŁT</t>
  </si>
  <si>
    <t>kpl.</t>
  </si>
  <si>
    <t>I. WYMAGANIA OGÓLNE</t>
  </si>
  <si>
    <t>II. ROBOTY ROZBIÓRKOWE</t>
  </si>
  <si>
    <t>III. ROBOTY PRZYGOTOWAWCZE</t>
  </si>
  <si>
    <t>IV. ROBOTY ZIEMNE</t>
  </si>
  <si>
    <t>PRZEDMIAR* / KOSZTORYS OFERTOWY*</t>
  </si>
  <si>
    <t>TYCZENIE OSI</t>
  </si>
  <si>
    <t>NASYPY - WG TABELI ROBÓT ZIEMNYCH (MATERIAŁ POCHODZĄCY Z WYKOPÓW)</t>
  </si>
  <si>
    <t>D - 03.02.01a</t>
  </si>
  <si>
    <t>D - 04.04.02</t>
  </si>
  <si>
    <t>D - 08.01.01b</t>
  </si>
  <si>
    <t>D - 07.02.01</t>
  </si>
  <si>
    <t>D - 07.01.01</t>
  </si>
  <si>
    <t>A. OZNAKOWANIE PIONOWE</t>
  </si>
  <si>
    <t>B. OZNAKOWANIE POZIOME</t>
  </si>
  <si>
    <t>ILOŚĆ JEDN.</t>
  </si>
  <si>
    <t>45 351 100-9 Przekładka i zabezpieczenie kabli</t>
  </si>
  <si>
    <r>
      <t>Wykonawca:</t>
    </r>
    <r>
      <rPr>
        <sz val="10"/>
        <rFont val="Arial CE"/>
        <family val="0"/>
      </rPr>
      <t>……………………………….</t>
    </r>
  </si>
  <si>
    <t>Z E S T A W I E N I E   K O S Z T Ó W</t>
  </si>
  <si>
    <t>OPIS</t>
  </si>
  <si>
    <t>Cena ofertowa brutto (słownie)…………………………………………………………………………………………………..</t>
  </si>
  <si>
    <t>Data i podpis  Wykonawcy</t>
  </si>
  <si>
    <t>45 230 000-8 Roboty budowlane w zakresie budowy rurociągów, linii komunikacyjnych i elektroenergetycznych, autostrad, dróg, lotnisk i kolei; wyrównywanie terenu</t>
  </si>
  <si>
    <t>45 232 310-8 Roboty budowlane w zakresie linii telefonicznych</t>
  </si>
  <si>
    <t>45 233 140-2 Roboty  drogowe</t>
  </si>
  <si>
    <t>77 211 400-6 Usługi wycinania drzew</t>
  </si>
  <si>
    <t>Zadanie:</t>
  </si>
  <si>
    <t xml:space="preserve">L.P. </t>
  </si>
  <si>
    <t>ROZBIÓRKA NAWIERZCHNI Z KOSTKI BETONOWEJ  GR. 8cm WRAZ Z ODWOZEM I KOSZTAMI UTYLIZACJI</t>
  </si>
  <si>
    <t>D - 05.03.23a</t>
  </si>
  <si>
    <t>D - 04.05.01d</t>
  </si>
  <si>
    <t>10.</t>
  </si>
  <si>
    <t>11.</t>
  </si>
  <si>
    <t>12.</t>
  </si>
  <si>
    <t>13.</t>
  </si>
  <si>
    <t>15.</t>
  </si>
  <si>
    <t>OBSŁUGA GEODEZYJNA BUDOWY, ODTWORZENIE I UTRWALENIE ZNAKÓW GEODEZYJNYCH, POMIARY POWYKONAWCZE WRAZ Z NANIESIENIEM NA ZASOBY (DOT. WSZYSTKICH BRANŻ), WYKONANIE AKTUALIZACJI KSIĄŻKI DROGI</t>
  </si>
  <si>
    <t>14.</t>
  </si>
  <si>
    <t>16.</t>
  </si>
  <si>
    <t>17.</t>
  </si>
  <si>
    <t>18.</t>
  </si>
  <si>
    <t>19.</t>
  </si>
  <si>
    <t>WPROWADZENIE I UTRZYMANIE TYMCZASOWEJ ORGANIZACJI RUCHU (NA CZAS BUDOWY) WRAZ 
Z WYKONANIEM  PROJEKTU TYMCZASOWEJ ORGANIZACJI RUCHU I JEGO ZATWIERDZENIEM</t>
  </si>
  <si>
    <t>8cm WARSTWA ŚCIERALNA - KOSTKA BETONOWA, TYPU BEHATON, KOLORU CZERWONEGO, UKŁADANA NA 3cm PODSYPCE CEMENTOWO-PIASKOWEJ 1:4 (Z WYPEŁNIENIEM SPOIN PIASKIEM)</t>
  </si>
  <si>
    <t>8cm WARSTWA ŚCIERALNA - KOSTKA BETONOWA, PROSTOKĄTNA, ANTYPOŚLIZGOWA KOLORU CZERWONEGO, UKŁADANA NA 3cm PODSYPCE CEMENTOWO-PIASKOWEJ 1:4 (Z WYPEŁNIENIEM SPOIN PIASKIEM)</t>
  </si>
  <si>
    <t>OCZYSZCZENIE I SKROPIENIE PODBUDOWY ZASADNICZEJ ODPOWIEDNIĄ EMULSJĄ + dodatek 5% na skropienie krawężników i studzienek</t>
  </si>
  <si>
    <t>OCZYSZCZENIE I SKROPIENIE W.WIĄŻĄCEJ ODPOWIEDNIĄ EMULSJĄ + dodatek 5% na skropienie krawężników i studzienek</t>
  </si>
  <si>
    <t>LIKWIDACJA SŁUPKÓW ZNAKÓW PIONOWYCH WRAZ Z ODWOZEM I KOSZTAMI UTYLIZACJI</t>
  </si>
  <si>
    <t>D - 01.02.01</t>
  </si>
  <si>
    <t>WYCINKA DRZEW - ŚCIĘCIE PNI WRAZ Z FREZOWANIEM KORZENI ORAZ ODWOZEM I KOSZTAMI UTYLIZACJI - ŚREDNICA PNIA POWYŻEJ 20cm - DO 30cm</t>
  </si>
  <si>
    <t>ROBOTY PRZYGOTOWAWCZE</t>
  </si>
  <si>
    <t xml:space="preserve">D - 03.02.01 </t>
  </si>
  <si>
    <t>ROBOTY ZIEMNE</t>
  </si>
  <si>
    <t>ROBOTY MONTAŻOWE</t>
  </si>
  <si>
    <t>szt</t>
  </si>
  <si>
    <t>kpl</t>
  </si>
  <si>
    <r>
      <t>SŁUPKI Z RUR STALOWYCH, OCYNKOWANYCH, USZCZELNIONE NA KOŃCACH NA FUNDAMENCIE Z BETONU B15 O OBJ. 0,01 m</t>
    </r>
    <r>
      <rPr>
        <vertAlign val="superscript"/>
        <sz val="10"/>
        <rFont val="Arial CE"/>
        <family val="2"/>
      </rPr>
      <t>3</t>
    </r>
  </si>
  <si>
    <t>CENA JEDN. [ZŁ] NETTO</t>
  </si>
  <si>
    <t>WARTOŚĆ [ZŁ] NETTO</t>
  </si>
  <si>
    <t>RAZEM   NETTO</t>
  </si>
  <si>
    <t>……………………………………………………………………………………………………………………</t>
  </si>
  <si>
    <t xml:space="preserve">WARTOŚĆ [ZŁ] </t>
  </si>
  <si>
    <t xml:space="preserve">RAZEM  NETTO [ZŁ] </t>
  </si>
  <si>
    <t xml:space="preserve">PODATEK VAT [ZŁ] </t>
  </si>
  <si>
    <t xml:space="preserve">RAZEM CENA OFERTOWA Z VAT (BRUTTO) [ZŁ] </t>
  </si>
  <si>
    <t>Wycinka zieleni</t>
  </si>
  <si>
    <t>Docelowa organizacja ruchu</t>
  </si>
  <si>
    <t>Kanalizacja deszczowa</t>
  </si>
  <si>
    <t>D - 07.07.01</t>
  </si>
  <si>
    <t>Oświetlenie uliczne</t>
  </si>
  <si>
    <t>45 316 100-5 Instalowanie systemów oświetleniowych i sygnalizacyjnych</t>
  </si>
  <si>
    <t>Branża drogowa</t>
  </si>
  <si>
    <t>CIĘCIE WZDŁUŻNE NAWIERZCHNI Z BETONU ASFALTOWEGO NA ŚREDNIĄ GŁĘBOKOŚĆ 8cm</t>
  </si>
  <si>
    <t>Oświetlenie terenu - słupy i osprzęt</t>
  </si>
  <si>
    <t>Tablica bezpiecznikowa wnękowa</t>
  </si>
  <si>
    <t>Montaż wysięgników rurowych i przewieszek z lin stalowych, na słupie, wysięgnik do 15·kg - wysięgnik 1-ramienny</t>
  </si>
  <si>
    <t>Montaż wysięgników rurowych i przewieszek z lin stalowych, na słupie, wysięgnik do 30·kg - wysięgnik 2-ramienny</t>
  </si>
  <si>
    <t>Montaż przewodów do opraw oświetleniowych, wciąganych w słupy, rury osłonowe i wysięgniki, wysokość latarń do 10·m, przewody YDY 3x2,5</t>
  </si>
  <si>
    <t>Oświetlenie terenu - linie kablowe</t>
  </si>
  <si>
    <t>Kopanie rowów dla kabli, ręcznie, grunt kategorii II-III</t>
  </si>
  <si>
    <t>Zasypanie rowów dla kabli, ręcznie, grunt kategorii II-III</t>
  </si>
  <si>
    <t>Nasypanie warstwy piasku na dnie wykopu, szerokość do 0,4·m (podsypka i obsypka)</t>
  </si>
  <si>
    <t>Układanie kabli w rowach kablowych - ręcznie, kabel do 2,0·kg/m, przykrycie folią YAKXS 4x35</t>
  </si>
  <si>
    <t>Układanie kabli w rurach, pustakach lub kanałach zamkniętych, kabel do 3,0·kg/m YAKXS 4x35</t>
  </si>
  <si>
    <t>Urządzenia rozdzielcze (zestawy) na fundamentach, masa ponad 20·kg, na fundamencie prefabrykowanym</t>
  </si>
  <si>
    <t>Sprawdzenie i pomiar obwodu elektrycznego nn, obwód 3-fazowy</t>
  </si>
  <si>
    <t>Pomiar rezystancji izolacji instalacji elektrycznej, obwód 3-fazowy, pomiar pierwszy</t>
  </si>
  <si>
    <t>Pomiar rezystancji izolacji instalacji elektrycznej, obwód 3-fazowy, pomiar każdy następny</t>
  </si>
  <si>
    <t>Badania i pomiary instalacji uziemiającej, piorunochronnej i skuteczności zerowania, uziemienie ochronne lub robocze, pomiar pierwszy</t>
  </si>
  <si>
    <t>Badania i pomiary instalacji uziemiającej, piorunochronnej i skuteczności zerowania, uziemienie ochronne lub robocze, pomiar każdy następny</t>
  </si>
  <si>
    <t>Badania i pomiary instalacji uziemiającej, piorunochronnej i skuteczności zerowania, skuteczność zerowania, pomiar pierwszy</t>
  </si>
  <si>
    <t>Badania i pomiary instalacji uziemiającej, piorunochronnej i skuteczności zerowania, skuteczność zerowania, pomiar każdy następny</t>
  </si>
  <si>
    <t>Dodatki</t>
  </si>
  <si>
    <t>Obsługa geodezyjna</t>
  </si>
  <si>
    <t>Nadzory branżowe</t>
  </si>
  <si>
    <t>m3</t>
  </si>
  <si>
    <t>pomiar</t>
  </si>
  <si>
    <t>Kopanie rowów dla kabli, ręcznie, grunt kategorii III</t>
  </si>
  <si>
    <t>Zasypanie rowów dla kabli, ręcznie, grunt kategorii III</t>
  </si>
  <si>
    <t>D - 01.03.02</t>
  </si>
  <si>
    <t>Budowa kanalizacji kablowej teletechnicznej</t>
  </si>
  <si>
    <t>WYCINKA DRZEW - ŚCIĘCIE PNI WRAZ Z FREZOWANIEM KORZENI ORAZ ODWOZEM I KOSZTAMI UTYLIZACJI - ŚREDNICA PNIA POWYŻEJ 10cm - DO 20cm</t>
  </si>
  <si>
    <t>D - 05.03.13a(4)</t>
  </si>
  <si>
    <t>D - 05.03.05b(4)</t>
  </si>
  <si>
    <t>D - 04.07.01a(4)</t>
  </si>
  <si>
    <t>OCZYSZCZENIE I SKROPIENIE WARSTWY PODBUDOWY POMOCNICZEJ ODPOWIEDNIĄ EMULSJĄ + dodatek 5% na skropienie krawężników i studzienek</t>
  </si>
  <si>
    <t>CIĘCIE WZDŁUŻNE NAWIERZCHNI Z BETONU ASFALTOWEGO NA ŚREDNIĄ GŁĘBOKOŚĆ 4cm</t>
  </si>
  <si>
    <t>NADZORY BRANŻOWE GAZOWNI (PSG) PRZY WYKONYWANIU ROBÓT W OKOLICY GAZOCIĄGU</t>
  </si>
  <si>
    <t>ROZBIÓRKA KRAWĘŻNIKÓW BETONOWYCH 15x30 NA ŁAWIE BETONOWEJ WRAZ Z ODWOZEM I KOSZTAMI UTYLIZACJI</t>
  </si>
  <si>
    <t>ROZBIÓRKA OBRZEŻY CHODNIKOWYCH, BETONOWYCH WRAZ Z ODWOZEM I KOSZTAMI UTYLIZACJI</t>
  </si>
  <si>
    <t xml:space="preserve">XII. KRAWĘŻNIKI </t>
  </si>
  <si>
    <t>XIII. OBRZEŻA</t>
  </si>
  <si>
    <t>XIV. ODWODNIENIE</t>
  </si>
  <si>
    <t>XVII. URZĄDZENIA OBCE</t>
  </si>
  <si>
    <t>RĘCZNE WYKOPY CIĄGŁE I JAMISTE- PRZYJĘTO 20% WYKOPÓW</t>
  </si>
  <si>
    <t>OBSYPKA RUR PIASKIEM Z PRZYWOZEM PIASKU - 30 CM NAD GÓRĘ RURY</t>
  </si>
  <si>
    <t>mb</t>
  </si>
  <si>
    <t>TYCZENIE KANALIZACJI</t>
  </si>
  <si>
    <t>ODWÓZ NADMIARU ZIEMI NA WYSYPISKO WRAZ Z OPŁATĄ ZA SKŁADOWANIE</t>
  </si>
  <si>
    <t>RURY PRZEWODOWE PCV-U TYP S SN8, ZE ŚCIANKĄ LITĄ, DN 315 mm WRAZ Z MONTAŻEM</t>
  </si>
  <si>
    <t>RURY PRZEWODOWE PCV-U TYP S SN8, ZE ŚCIANKĄ LITĄ, DN 200 mm WRAZ Z MONTAŻEM</t>
  </si>
  <si>
    <t>PRÓBA SZCZELNOŚCI KANALIZACJI</t>
  </si>
  <si>
    <t>Kanalizacja kablowa teletechniczna</t>
  </si>
  <si>
    <t>Zabezpieczenie kabli elektroenergetycznych</t>
  </si>
  <si>
    <t>CZĘŚĆ INWESTYCJI REALIZOWANA PRZEZ MIASTO</t>
  </si>
  <si>
    <t>PRZEDŁUŻENIE UL. BIEGUSA W KIERUNKU OBWODNICY ZACHODNIEJ. BUDOWA ODCINKA DROGI PUBLICZNEJ W GLIWICACH STANOWIĄCEJ POŁĄCZENIE UL. BIEGUSA Z ZACHODNIĄ CZĘŚCIĄ OBWODNICY MIASTA.</t>
  </si>
  <si>
    <t>V. NAWIERZCHNIA 1 - JEZDNIA ULICY BIEGUSA, JEZDNIA MINI RONDA (KR4)</t>
  </si>
  <si>
    <t>VI. NAWIERZCHNIA 2 - JEZDNIA ULICY PELIKANA, JEZDNIA DROGI 51KDD, NAWIERZCHNIA UL. WILGI W MIEJSCU ODTWORZENIA PO ROBOTACH SIECIOWYCH (KR3)</t>
  </si>
  <si>
    <t>VII. NAWIERZCHNIA 3a - WYSPA ŚRODKOWA MINI RONDA (POWIERZCHNIA PRZEJEZDNA KR4)</t>
  </si>
  <si>
    <t>VII. NAWIERZCHNIA 3b - WYSPY PRZEJEZDNE NA WLOTACH ULIC PELIKANA I DROGI 51KDD</t>
  </si>
  <si>
    <t>IX. NAWIERZCHNIA 5 - ŚCIEŻKA PIESZO-ROWEROWA</t>
  </si>
  <si>
    <t>VII. NAWIERZCHNIA 6 - ZJAZD Z UL. BIEGUSA (ODCINEK NR 1) W KM 0+090,21 (strona pn.), 
ZJAZD Z DROGI 51 KDD W KM 0+033,68 - W MIEJSCU PRZEJŚCIA NAWIERZCHNI ŚCIEŻKI PIESZO-ROWEROWEJ</t>
  </si>
  <si>
    <t>VII. NAWIERZCHNIA 6a - ZJAZDY Z UL. BIEGUSA (ODCINEK NR 1) W KM 0+030,93 i W KM 0+044,94 - 
W MIEJSCU PRZEJŚCIA NAWIERZCHNI ŚCIEŻKI PIESZO-ROWEROWEJ</t>
  </si>
  <si>
    <t>VII. NAWIERZCHNIA 8 - WYSPY NIEPRZEJEZDNE NA WLOTACH ULICY BIEGUSA I WYSPY TRÓJKĄTNE (ZAMYKAJĄCE) NA ZJAZDACH Z UL. BIEGUSA (ODCINEK NR 1)</t>
  </si>
  <si>
    <t>PROFILOWANIE I ZAGĘSZCZENIE KORYTA [E2 &gt;= 45MPa, Is=1,00]</t>
  </si>
  <si>
    <t>D - 05.03.13a(3)</t>
  </si>
  <si>
    <t>D - 05.03.05b(3)</t>
  </si>
  <si>
    <t>D - 04.07.01a(3)</t>
  </si>
  <si>
    <t>4cm WARSTWA ŚCIERALNA-MIESZANKA MASTYKSOWO-GRYSOWA SMA 8 PMB45/80-55</t>
  </si>
  <si>
    <t>6cm WARSTWA WIĄŻĄCA-BETON ASFALTOWY AC16W PMB25/55-60</t>
  </si>
  <si>
    <t>8cm PODBUDOWA ZASADNICZA-BETON ASFALTOWY AC22P 35/50</t>
  </si>
  <si>
    <t>20cm PODBUDOWA POMOCNICZA-KRUSZYWO ŁAMANE 0/31,5mm STABILIZOWANE MECHANICZNIE
[E2 &gt;= 180 MPa]</t>
  </si>
  <si>
    <t>15cm GÓRNA WARSTWA ULEPSZONEGO PODŁOŻA – MIESZANKA KRUSZYWA ZWIĄZANEGO HYDRAULICZNIE (Rm=2,5MPa)</t>
  </si>
  <si>
    <t>20cm DOLNA WARSTWA ULEPSZONEGO PODŁOŻA – MIESZANKA KRUSZYWA ZWIĄZANEGO HYDRAULICZNIE (Rm=1,5MPa)</t>
  </si>
  <si>
    <t>34cm PODBUDOWA ZASADNICZA-BETON CEMENTOWY C16/20</t>
  </si>
  <si>
    <t>24cm PODBUDOWA ZASADNICZA-BETON CEMENTOWY C16/20 (DYLATOWANY)</t>
  </si>
  <si>
    <t>D - 04.06.01b</t>
  </si>
  <si>
    <t>D - 05.03.01a</t>
  </si>
  <si>
    <t>VIII. NAWIERZCHNIA 4 i 11- CHODNIKI</t>
  </si>
  <si>
    <t>PROFILOWANIE I ZAGĘSZCZENIE KORYTA [E2 &gt;= 30MPa, Is=0,97]</t>
  </si>
  <si>
    <t>20cm PODBUDOWA-KRUSZYWO ŁAMANE 0/31,5mm STABILIZOWANE MECHANICZNIE [E2 &gt;= 80 MPa]</t>
  </si>
  <si>
    <t>8cm WARSTWA ŚCIERALNA - KOSTKA BETONOWA, PROSTOKĄTNA, KOLORU BEŻOWEGO, UKŁADANA NA 3cm PODSYPCE CEMENTOWO-PIASKOWEJ 1:4 (Z WYPEŁNIENIEM SPOIN PIASKIEM)</t>
  </si>
  <si>
    <r>
      <t>24cm</t>
    </r>
    <r>
      <rPr>
        <sz val="10"/>
        <rFont val="Arial"/>
        <family val="2"/>
      </rPr>
      <t xml:space="preserve"> PODBUDOWA-KRUSZYWO ŁAMANE 0/31,5mm STABILIZOWANE MECHANICZNIE [E2 &gt;= 80 MPa] PODBUDOWA WYKONANA W DWÓCH WARSTWACH (12+12cm)</t>
    </r>
  </si>
  <si>
    <t>17cm WARSTWA ŚCIERALNA-KOSTKA GRANITOWA KOLORU CZERWONEGO (SPOINOWANA GOTOWĄ ZAPRAWĄ O PODWYŻSZONEJ WYTRZYMAŁOŚCI)  UKŁADANA NA WARSTWIE ZESPALAJĄCEJ O GR. 7cm Z GOTOWEJ ZAPRAWY O PODWYŻSZONEJ WYTRZYMAŁOŚCI</t>
  </si>
  <si>
    <t>D - 05.03.05a(1)</t>
  </si>
  <si>
    <t>3cm WARSTWA ŚCIERALNA - BETON ASFALTOWY AC8S 50/70</t>
  </si>
  <si>
    <t>D - 05.03.05b(1)</t>
  </si>
  <si>
    <t>4cm WARSTWA WIĄŻĄCA - BETON ASFALTOWY AC11W 50/70</t>
  </si>
  <si>
    <r>
      <t>24cm</t>
    </r>
    <r>
      <rPr>
        <sz val="10"/>
        <rFont val="Arial"/>
        <family val="2"/>
      </rPr>
      <t xml:space="preserve"> PODBUDOWA-KRUSZYWO ŁAMANE 0/31,5mm STABILIZOWANE MECHANICZNIE</t>
    </r>
    <r>
      <rPr>
        <b/>
        <sz val="10"/>
        <rFont val="Arial"/>
        <family val="2"/>
      </rPr>
      <t xml:space="preserve"> [E2 &gt;= 140 MPa] </t>
    </r>
    <r>
      <rPr>
        <sz val="10"/>
        <rFont val="Arial"/>
        <family val="2"/>
      </rPr>
      <t>PODBUDOWA WYKONANA W DWÓCH WARSTWACH (12+12cm)</t>
    </r>
  </si>
  <si>
    <t>20cm WARSTWA ULEPSZONEGO PODŁOŻA – MIESZANKA KRUSZYWA ZWIĄZANEGO HYDRAULICZNIE (Rm=2,5MPa)</t>
  </si>
  <si>
    <t>15cm WARSTWA ULEPSZONEGO PODŁOŻA – MIESZANKA KRUSZYWA ZWIĄZANEGO HYDRAULICZNIE (Rm=1,5MPa)</t>
  </si>
  <si>
    <t>VII. NAWIERZCHNIA 7 - ZJAZDY Z UL. BIEGUSA (ODCINEK NR 1) W KM 0+090,21 (strona pn. i pd.)
 ZJAZD Z UL. BIEGUSA (ODCINEK NR 2) W KM 0+060,23</t>
  </si>
  <si>
    <r>
      <t>20cm PODBUDOWA - KRUSZYWO ŁAMANE 0/31,5 STABILIZOWANE MECHANICZNIE</t>
    </r>
    <r>
      <rPr>
        <b/>
        <sz val="10"/>
        <rFont val="Arial"/>
        <family val="2"/>
      </rPr>
      <t xml:space="preserve"> [E2 &gt;= 140 MPa]</t>
    </r>
  </si>
  <si>
    <r>
      <t xml:space="preserve">20cm PODBUDOWA - KRUSZYWO ŁAMANE 0/31,5 STABILIZOWANE MECHANICZNIE </t>
    </r>
    <r>
      <rPr>
        <b/>
        <sz val="10"/>
        <rFont val="Arial"/>
        <family val="2"/>
      </rPr>
      <t>[E2 &gt;= 140 MPa]</t>
    </r>
  </si>
  <si>
    <t>VII. NAWIERZCHNIA 9 - ZJAZDY Z UL. BIEGUSA (ODCINEK NR 1) W KM 0+030,93 i W KM 0+044,94
ZJAZDY Z UL. BIEGUSA (ODCINEK NR 2) W KM 0+063,12 , W KM 0+081,34  i W KM 0+095,22</t>
  </si>
  <si>
    <t>XXII. ROBOTY WYKOŃCZENIOWE PO ROBOTACH DROGOWYCH I INSTALACYJNYCH - ZIELEŃ (W TYM SKARPY)</t>
  </si>
  <si>
    <t>FREZOWANIE NAWIERZCHNI JEZDNI Z BETONU ASFALTOWEGO ŚR. GRUBOŚĆ 8cm WRAZ Z ODWOZEM NA ODL. 8,2km NA PLAC SKŁADOWY WSKAZANY PRZEZ INWESTORA</t>
  </si>
  <si>
    <t>FREZOWANIE NAWIERZCHNI JEZDNI Z BETONU ASFALTOWEGO ŚR. GRUBOŚĆ 4cm WRAZ Z ODWOZEM NA ODL. 8,2km NA PLAC SKŁADOWY WSKAZANY PRZEZ INWESTORA</t>
  </si>
  <si>
    <t>WYKOPY - WG TABELI ROBÓT ZIEMNYCH, WRAZ Z PRZEMIESZCZENIEM CZĘŚCI GRUNTU W NASYP ORAZ ODWOZEM I KOSZTAMI UTYLIZACJI RESZTY GRUNTU
(konieczność ścisłego nadzoru orcheologicznego wraz z uzyskaniem pozwolenia wojewódzkiego konserwatora zabytków na prowadzenie tego nadzoru - wg pisma Wojewódzkiego Urzędu Ochrony Zabytków w Katowicach - załącznik nr 7 do projektu wykonawczego branży drogowej)</t>
  </si>
  <si>
    <t>D - 03.02.01</t>
  </si>
  <si>
    <t>D - 08.01.02a</t>
  </si>
  <si>
    <r>
      <t>KRAWĘŻNIKI BETONOWE ULICZNE (W TYM ŁUKOWE I PRZEJŚCIOWE) 15x30 NA ŁAWIE Z OPOREM O PRZEKROJU F=0,10m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</si>
  <si>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>KRAWĘŻNIKI BETONOWE ULICZNE (W TYM ŁUKOWE I PRZEJŚCIOWE) 15x30 NA ŁAWIE Z OPOREM O PRZEKROJU F=0,08m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</si>
  <si>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>KRAWĘŻNIKI BETONOWE ULICZNE (W TYM ŁUKOWE I PRZEJŚCIOWE) 15x30 NA ŁAWIE Z OPOREM O PRZEKROJU F=0,09m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</si>
  <si>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 xml:space="preserve">KRAWĘŻNIKI BETONOWE ULICZNE (W TYM ŁUKOWE I PRZEJŚCIOWE) 15x30 NA ŁAWIE Z </t>
    </r>
    <r>
      <rPr>
        <b/>
        <sz val="10"/>
        <rFont val="Arial CE"/>
        <family val="0"/>
      </rPr>
      <t>POSZERZONYM</t>
    </r>
    <r>
      <rPr>
        <sz val="10"/>
        <rFont val="Arial CE"/>
        <family val="2"/>
      </rPr>
      <t xml:space="preserve"> OPOREM O PRZEKROJU F=0,24m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</si>
  <si>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>KRAWĘŻNIKI BETONOWE ULICZNE (W TYM ŁUKOWE I PRZEJŚCIOWE) 15x30 NA ŁAWIE Z OPOREM O PRZEKROJU F=0,11m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</si>
  <si>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 xml:space="preserve">KRAWĘŻNIKI </t>
    </r>
    <r>
      <rPr>
        <b/>
        <sz val="10"/>
        <rFont val="Arial CE"/>
        <family val="0"/>
      </rPr>
      <t>GRANITOWE</t>
    </r>
    <r>
      <rPr>
        <sz val="10"/>
        <rFont val="Arial CE"/>
        <family val="0"/>
      </rPr>
      <t xml:space="preserve"> ULICZNE  (W TYM ŁUKOWE I PRZEJŚCIOWE) 15x30 NA ŁAWIE Z OPOREM O PRZEKROJU F=0,11m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Z BETONU C12/15 (WRAZ Z DYLATACJAMI ŁAWY)</t>
    </r>
  </si>
  <si>
    <r>
      <t xml:space="preserve">KRAWĘŻNIKI </t>
    </r>
    <r>
      <rPr>
        <b/>
        <sz val="10"/>
        <rFont val="Arial CE"/>
        <family val="0"/>
      </rPr>
      <t>GRANITOWE</t>
    </r>
    <r>
      <rPr>
        <sz val="10"/>
        <rFont val="Arial CE"/>
        <family val="0"/>
      </rPr>
      <t xml:space="preserve"> ULICZNE  (W TYM ŁUKOWE I PRZEJŚCIOWE) 15x30 NA ŁAWIE Z OPOREM O PRZEKROJU F=0,10m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Z BETONU C12/15 (WRAZ Z DYLATACJAMI ŁAWY)</t>
    </r>
  </si>
  <si>
    <r>
      <t>OBRZEŻE BETONOWE 8x25 NA ŁAWIE Z OPOREM Z BETONU C12/15 O PRZEKROJU F=0,06m</t>
    </r>
    <r>
      <rPr>
        <vertAlign val="superscript"/>
        <sz val="10"/>
        <rFont val="Arial CE"/>
        <family val="0"/>
      </rPr>
      <t>2</t>
    </r>
  </si>
  <si>
    <r>
      <t xml:space="preserve">KRAWĘŻNIKI BETONOWE ULICZNE (W TYM ŁUKOWE I PRZEJŚCIOWE) 15x30 NA ŁAWIE Z </t>
    </r>
    <r>
      <rPr>
        <b/>
        <sz val="10"/>
        <rFont val="Arial CE"/>
        <family val="0"/>
      </rPr>
      <t>OBUSTRONNYM</t>
    </r>
    <r>
      <rPr>
        <sz val="10"/>
        <rFont val="Arial CE"/>
        <family val="2"/>
      </rPr>
      <t xml:space="preserve"> OPOREM O PRZEKROJU F=0,10m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</si>
  <si>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r>
      <t xml:space="preserve">KRAWĘŻNIKI BETONOWE </t>
    </r>
    <r>
      <rPr>
        <b/>
        <sz val="10"/>
        <rFont val="Arial CE"/>
        <family val="0"/>
      </rPr>
      <t>NAJAZDOWE</t>
    </r>
    <r>
      <rPr>
        <sz val="10"/>
        <rFont val="Arial CE"/>
        <family val="2"/>
      </rPr>
      <t xml:space="preserve"> 15x22 NA ŁAWIE Z OPOREM O PRZEKROJU F=0,10m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 BETONU C12/15 (WRAZ Z DYLATACJAMI ŁAWY)</t>
    </r>
  </si>
  <si>
    <t>8cm WARSTWA WIĄŻĄCA-BETON ASFALTOWY AC16W PMB25/55-60</t>
  </si>
  <si>
    <t>11cm PODBUDOWA ZASADNICZA-BETON ASFALTOWY AC22P 35/50</t>
  </si>
  <si>
    <t>20cm PODBUDOWA POMOCNICZA-KRUSZYWO ŁAMANE 0/31,5mm STABILIZOWANE MECHANICZNIE 
[E2 &gt;= 180 MPa]</t>
  </si>
  <si>
    <t>ROZBIÓRKA NAWIERZCHNI Z KOSTKI BETONOWEJ  GR. 8cm Z PRZEZNACZENIEM DO PONOWNEJ ZABUDOWY</t>
  </si>
  <si>
    <t>8cm WARSTWA ŚCIERALNA - KOSTKA BETONOWA Z ROZBIÓRKI, UKŁADANA NA 3cm PODSYPCE CEMENTOWO-PIASKOWEJ 1:4 (Z WYPEŁNIENIEM SPOIN PIASKIEM)</t>
  </si>
  <si>
    <t>ROZBIÓRKA NAWIERZCHNI Z DESTRUKTU ASFALTOWEGO ŚR. GR. 15cm (jezdnia) WRAZ Z ODWOZEM
 I KOSZTAMI UTYLIZACJI</t>
  </si>
  <si>
    <t>ROZBIÓRKA NAWIERZCHNI Z BETONU ASFALTOWEGO ŚR. GR. 8cm (jezdnia) WRAZ Z ODWOZEM
 I KOSZTAMI UTYLIZACJI</t>
  </si>
  <si>
    <t>ROZBIÓRKA NAWIERZCHNI Z PŁYTEK CHODNIKOWYCH GR. 5cm WRAZ Z ODWOZEM I KOSZTAMI UTYLIZACJI</t>
  </si>
  <si>
    <r>
      <t xml:space="preserve">ZDJĘCIE HUMUSU ŚR. GR. </t>
    </r>
    <r>
      <rPr>
        <sz val="10"/>
        <rFont val="Arial CE"/>
        <family val="0"/>
      </rPr>
      <t>20cm</t>
    </r>
    <r>
      <rPr>
        <sz val="10"/>
        <rFont val="Arial CE"/>
        <family val="2"/>
      </rPr>
      <t xml:space="preserve"> WRAZ Z ODWOZEM I KOSZTAMI UTYLIZACJI</t>
    </r>
  </si>
  <si>
    <t>REGULACJA WYSOKOŚCIOWA ISTNIEJĄCYCH STUDNI</t>
  </si>
  <si>
    <t>REGULACJA WYSOKOŚCIOWA ISTNIEJĄCYCH ZWIEŃCZEŃ WPUSTÓW ULICZNYCH</t>
  </si>
  <si>
    <t>REGULACJA WYSOKOŚCIOWA ISTNIEJĄCYCH ZWIEŃCZEŃ WPUSTÓW ULICZNYCH WRAZ Z KOREKTĄ POŁOŻENIA</t>
  </si>
  <si>
    <t>NOWE ZWIEŃCZENIA WPUSTÓW ULICZNYCH KLASY D400 (w płaszczyźnie jezdni) Z KRATĄ ŻELIWNĄ TYPU CIĘŻKIEGO NA ZAWIASACH</t>
  </si>
  <si>
    <t>NOWE ZWIEŃCZENIA WPUSTÓW ULICZNYCH KLASY D400 (krawężnikowo-jezdniowe) Z KRATĄ ŻELIWNĄ TYPU CIĘŻKIEGO NA ZAWIASACH</t>
  </si>
  <si>
    <t>ROZBIÓRKA NAWIERZCHNI Z PŁYT BETONOWYCH AŻUROWYCH GR. 10cm WRAZ Z ODWOZEM I KOSZTAMI UTYLIZACJI</t>
  </si>
  <si>
    <t>LIKWIDACJA WODOCIĄGU O ŚREDNICY 32mm "ROD Zacisze"</t>
  </si>
  <si>
    <r>
      <t>PIONOWE ZNAKI DROGOWE (NOWE) - ZNAKI: OSTRZEGAWCZE (</t>
    </r>
    <r>
      <rPr>
        <b/>
        <sz val="10"/>
        <rFont val="Arial CE"/>
        <family val="0"/>
      </rPr>
      <t>A</t>
    </r>
    <r>
      <rPr>
        <sz val="10"/>
        <rFont val="Arial CE"/>
        <family val="2"/>
      </rPr>
      <t>), ZAKAZU (</t>
    </r>
    <r>
      <rPr>
        <b/>
        <sz val="10"/>
        <rFont val="Arial CE"/>
        <family val="0"/>
      </rPr>
      <t>B</t>
    </r>
    <r>
      <rPr>
        <sz val="10"/>
        <rFont val="Arial CE"/>
        <family val="2"/>
      </rPr>
      <t>), NAKAZU (</t>
    </r>
    <r>
      <rPr>
        <b/>
        <sz val="10"/>
        <rFont val="Arial CE"/>
        <family val="0"/>
      </rPr>
      <t>C</t>
    </r>
    <r>
      <rPr>
        <sz val="10"/>
        <rFont val="Arial CE"/>
        <family val="2"/>
      </rPr>
      <t>) I INFORMACYJNE (</t>
    </r>
    <r>
      <rPr>
        <b/>
        <sz val="10"/>
        <rFont val="Arial CE"/>
        <family val="0"/>
      </rPr>
      <t>D</t>
    </r>
    <r>
      <rPr>
        <sz val="10"/>
        <rFont val="Arial CE"/>
        <family val="2"/>
      </rPr>
      <t xml:space="preserve">) O WIELKOŚCI </t>
    </r>
    <r>
      <rPr>
        <b/>
        <sz val="10"/>
        <rFont val="Arial CE"/>
        <family val="2"/>
      </rPr>
      <t xml:space="preserve">ŚREDNIEJ </t>
    </r>
    <r>
      <rPr>
        <sz val="10"/>
        <rFont val="Arial CE"/>
        <family val="2"/>
      </rPr>
      <t>[FOLIA ODBLASKOWA TYPU 2]</t>
    </r>
  </si>
  <si>
    <r>
      <t>PIONOWE ZNAKI DROGOWE (NOWE) - ZNAKI: OSTRZEGAWCZE (</t>
    </r>
    <r>
      <rPr>
        <b/>
        <sz val="10"/>
        <rFont val="Arial CE"/>
        <family val="0"/>
      </rPr>
      <t>A</t>
    </r>
    <r>
      <rPr>
        <sz val="10"/>
        <rFont val="Arial CE"/>
        <family val="2"/>
      </rPr>
      <t>), ZAKAZU (</t>
    </r>
    <r>
      <rPr>
        <b/>
        <sz val="10"/>
        <rFont val="Arial CE"/>
        <family val="0"/>
      </rPr>
      <t>B</t>
    </r>
    <r>
      <rPr>
        <sz val="10"/>
        <rFont val="Arial CE"/>
        <family val="2"/>
      </rPr>
      <t>), NAKAZU (</t>
    </r>
    <r>
      <rPr>
        <b/>
        <sz val="10"/>
        <rFont val="Arial CE"/>
        <family val="0"/>
      </rPr>
      <t>C</t>
    </r>
    <r>
      <rPr>
        <sz val="10"/>
        <rFont val="Arial CE"/>
        <family val="2"/>
      </rPr>
      <t>) I INFORMACYJNE (</t>
    </r>
    <r>
      <rPr>
        <b/>
        <sz val="10"/>
        <rFont val="Arial CE"/>
        <family val="0"/>
      </rPr>
      <t>D</t>
    </r>
    <r>
      <rPr>
        <sz val="10"/>
        <rFont val="Arial CE"/>
        <family val="2"/>
      </rPr>
      <t xml:space="preserve">) O WIELKOŚCI </t>
    </r>
    <r>
      <rPr>
        <b/>
        <sz val="10"/>
        <rFont val="Arial CE"/>
        <family val="2"/>
      </rPr>
      <t xml:space="preserve">MAŁEJ </t>
    </r>
    <r>
      <rPr>
        <sz val="10"/>
        <rFont val="Arial CE"/>
        <family val="2"/>
      </rPr>
      <t>[FOLIA ODBLASKOWA TYPU 2]</t>
    </r>
  </si>
  <si>
    <t>POZIOME ZNAKI DROGOWE BARWY BIAŁEJ [ZNAKOWANIE GRUBOWARSTWOWE  MASĄ CHEMOUTWARDZALNĄ DO NAKŁADANIA]</t>
  </si>
  <si>
    <r>
      <t>PIONOWE ZNAKI DROGOWE (NOWE) - ZNAKI: OSTRZEGAWCZE (</t>
    </r>
    <r>
      <rPr>
        <b/>
        <sz val="10"/>
        <rFont val="Arial CE"/>
        <family val="0"/>
      </rPr>
      <t>A</t>
    </r>
    <r>
      <rPr>
        <sz val="10"/>
        <rFont val="Arial CE"/>
        <family val="2"/>
      </rPr>
      <t>), ZAKAZU (</t>
    </r>
    <r>
      <rPr>
        <b/>
        <sz val="10"/>
        <rFont val="Arial CE"/>
        <family val="0"/>
      </rPr>
      <t>B</t>
    </r>
    <r>
      <rPr>
        <sz val="10"/>
        <rFont val="Arial CE"/>
        <family val="2"/>
      </rPr>
      <t>), NAKAZU (</t>
    </r>
    <r>
      <rPr>
        <b/>
        <sz val="10"/>
        <rFont val="Arial CE"/>
        <family val="0"/>
      </rPr>
      <t>C</t>
    </r>
    <r>
      <rPr>
        <sz val="10"/>
        <rFont val="Arial CE"/>
        <family val="2"/>
      </rPr>
      <t>) I INFORMACYJNE (</t>
    </r>
    <r>
      <rPr>
        <b/>
        <sz val="10"/>
        <rFont val="Arial CE"/>
        <family val="0"/>
      </rPr>
      <t>D</t>
    </r>
    <r>
      <rPr>
        <sz val="10"/>
        <rFont val="Arial CE"/>
        <family val="2"/>
      </rPr>
      <t xml:space="preserve">) O WIELKOŚCI </t>
    </r>
    <r>
      <rPr>
        <b/>
        <sz val="10"/>
        <rFont val="Arial CE"/>
        <family val="2"/>
      </rPr>
      <t xml:space="preserve">MINI </t>
    </r>
    <r>
      <rPr>
        <sz val="10"/>
        <rFont val="Arial CE"/>
        <family val="2"/>
      </rPr>
      <t>[FOLIA ODBLASKOWA TYPU 2]</t>
    </r>
  </si>
  <si>
    <t>LIKWIDACJA OZNAKOWANIA POZIOMEGO</t>
  </si>
  <si>
    <t>LIKWIDACJA TABLIC ZNAKÓW PIONOWYCH WRAZ Z ODWOZEM NA ODLEGŁOŚĆ 8,2km W MIEJSCE WSKAZANE PRZEZ INWESTORA</t>
  </si>
  <si>
    <t>LIKWIDACJA LUSTRA DROGOWEGO WRAZ Z ODWOZEM NA ODLEGŁOŚĆ 8,2km W MIEJSCE WSKAZANE PRZEZ INWESTORA</t>
  </si>
  <si>
    <t>PRZEWIESZANIE TABLIC ZNAKÓW DROGOWYCH ISTNIEJĄCYCH NA SŁUPKI W NOWEJ LOKALIZACJI</t>
  </si>
  <si>
    <t>WYKOPY CIĄGŁE O SZEROKOŚCI DNA 1,0-1,5 m; Z LOKALNYM POSZERZENIEM W REJONIE STUDNI; O GŁĘBOKOŚCI DO 3,0 m; Z UMOCNIENIEM WYPRASKAMI STALOWYMI - PRZYJĘTO 80% WYKOPÓW MECHANICZNIE 
Z ODWODNIENIEM</t>
  </si>
  <si>
    <t>DLA GRUNTÓW SŁOBONOŚNYCH WARSTWA WZMACNIAJĄCA PODŁOŻE (KRUSZYWO) 30 CM Z PRZYWOZEM I POGŁĘBIENIEM WYKOPU - PRZYJĘTO 50%</t>
  </si>
  <si>
    <t>PODSYPKA PIASKOWA RUR Z PRZYWOZEM PIASKU - 30 CM</t>
  </si>
  <si>
    <t>ZASYPANIE POZOSTAŁYCH WYKOPÓW - DO POZIOMU KONSTRUKCJI JEZDNI GRUNTEM NIEWYSADZINOWYM, POZOSTAŁA CZĘŚĆ WYKOPU - KONSTRUKCJA WARSTW NAWIERZCHNI DROGOWYCH ZGODNIE Z PROJEKTEM DROGOWYM</t>
  </si>
  <si>
    <t>ZABEZPIECZENIE I PODWIESZENIE PRZEWODÓW PODZIEMNYCH</t>
  </si>
  <si>
    <t>RURY PRZEWODOWE PCV-U TYP S SN8, ZE ŚCIANKĄ LITĄ, DN 400 mm WRAZ Z MONTAŻEM</t>
  </si>
  <si>
    <t>STUDNIE BETONOWE  ŚREDNICY 1,2 m I GŁĘBOKOŚCI DO 3,0 m Z PŁYTĄ POKRYWOWĄ NA PIERŚCIENIU ODCIĄŻAJĄCYM (LUB ZWĘŻKA) Z WŁAZEM ŻELIWNYM TYPU CIĘŻKIEGO D400 - KOMPLET WRAZ Z MONTAŻEM PRZEJŚĆ SZCZELNYCH DLA KANAŁÓW DN 200-DN 400 mm</t>
  </si>
  <si>
    <t>STUDNIE BETONOWE  ŚREDNICY 1,0 m I GŁĘBOKOŚCI DO 3,0 m Z PŁYTĄ POKRYWOWĄ NA PIERŚCIENIU ODCIĄŻAJĄCYM (LUB ZWĘŻKA) Z WŁAZEM ŻELIWNYM TYPU CIĘŻKIEGO D400 - KOMPLET WRAZ Z MONTAŻEM PRZEJŚĆ SZCZELNYCH DLA KANAŁÓW DN 200-DN 315 mm</t>
  </si>
  <si>
    <t>STUDZIENKI ŚCIEKOWE BETONOWE POD WPUSTY ULICZNE Z OSADNIKIEM BETONOWYM DN500 I KOSZEM, WYSOKOŚĆ DO 3,0 m. PIERŚCIENIE ODCIĄŻAJĄCE DN1000/250 (NA KRĘGI DN500)</t>
  </si>
  <si>
    <t xml:space="preserve">PRZEBUDOWA ZWIEŃCZENIA ISTNIEJĄCYCH WPUSTÓW - REGULACJA WYSOKOŚCI STUDZIENEK ŚCIEKOWYCH DO NIWELETY PROJEKTOWANEJ DROGI: PIERŚCIEŃ ODCIĄŻAJĄCY, PIERŚCIENIE WYRÓWNUJĄCE </t>
  </si>
  <si>
    <t>DEMONTAŻ ISTN. PRZYKANALIKA DN200</t>
  </si>
  <si>
    <t>DEMONTAŻ ISTN. STUDZIENEK WPUSTOWYCH WRAZ ZE ZWIEŃCZENIAMI</t>
  </si>
  <si>
    <t>D - 05.03.01b</t>
  </si>
  <si>
    <t>17cm WARSTWA ŚCIERALNA-KOSTKA GRANITOWA KOLORU CZERWONEGO (SPOINOWANA GOTOWĄ ZAPRAWĄ O PODWYŻSZONEJ WYTRZYMAŁOŚCI)  UKŁADANA NA 5cm PODSYPCE CEMENTOWO-PIASKOWEJ 1:4</t>
  </si>
  <si>
    <t>USZCZELNIENIE POŁĄCZEŃ NOWEJ NAWIERZCHNI Z NAWIERZCHNIĄ SĄSIEDNIĄ ZA POMOCĄ ODPOWIEDNIEJ ASFALTOWEJ MASY ZALEWOWEJ</t>
  </si>
  <si>
    <t>USZCZELNIENIE POŁĄCZEŃ NOWEJ NAWIERZCHNI Z ISTNIEJĄCĄ ZA POMOCĄ ODPOWIEDNIEJ ASFALTOWEJ MASY ZALEWOWEJ</t>
  </si>
  <si>
    <t>WYCINKA KRZEWÓW - ŚCIĘCIE WRAZ Z FREZOWANIEM KORZENI ORAZ ODWOZEM I KOSZTAMI UTYLIZACJI</t>
  </si>
  <si>
    <r>
      <t>m</t>
    </r>
    <r>
      <rPr>
        <vertAlign val="superscript"/>
        <sz val="10"/>
        <rFont val="Arial CE"/>
        <family val="0"/>
      </rPr>
      <t>2</t>
    </r>
  </si>
  <si>
    <t>Budowa studni kablowych prefabrykowanych betonowych typ SKO-4 z ramą i pokrywą ciężką klasy B125 z wywietrznikiem z logiem ZDM</t>
  </si>
  <si>
    <t>Budowa studni kablowych prefabrykowanych betonowych typ SK-1 z ramą i pokrywą ciężką klasy A15 z wywietrznikiem z logiem ZDM</t>
  </si>
  <si>
    <t xml:space="preserve">Budowa kanalizacji kablowej jednootworowej z rur grubościennych RHDPEk-S o średnicy zewnętrznej 50mm [4 (2x2) otwory x podana ilość jednostkowa] </t>
  </si>
  <si>
    <r>
      <t xml:space="preserve">Budowa kanalizacji kablowej czterootworowej z rur grubościennych RHDPEk-S o średnicy zewnętrznej 110mm [4 (2x2) otwory x podana ilość jednostkowa]  - </t>
    </r>
    <r>
      <rPr>
        <b/>
        <sz val="11"/>
        <color indexed="8"/>
        <rFont val="Calibri"/>
        <family val="2"/>
      </rPr>
      <t>połączenie z kanalizacją kablową wybudowaną w ramach obwodnicy</t>
    </r>
  </si>
  <si>
    <t>Budowa kanalizacji kablowej czterootworowej z rur grubościennych RHDPEk-S o średnicy zewnętrznej 110mm [4 (2x2) otwory x podana ilość jednostkowa]</t>
  </si>
  <si>
    <t>D - 01.03.04b</t>
  </si>
  <si>
    <t>Montaż i stawianie słupów oświetleniowych, słup do 300·kg, stalowy - słup stalowy ocynkowany malowany na czarno h=8 m 70HE3, na fundamencie</t>
  </si>
  <si>
    <t>Montaż i stawianie słupów oświetleniowych, słup do 300·kg, stalowy - słup stalowy ocynkowany malowany na czarno h=6 m 70HE3, na fundamencie</t>
  </si>
  <si>
    <t>Montaż przewodów do opraw oświetleniowych, wciąganych w słupy, rury osłonowe i wysięgniki, wysokość latarń do 6·m, przewody YDY 3x2,5</t>
  </si>
  <si>
    <t>Montaż opraw oświetlenia zewnętrznego, na słupie - oprawa LED 26W II klasa ochronności, gniazdo NEMA 7-pin</t>
  </si>
  <si>
    <t>Montaż opraw oświetlenia zewnętrznego, na słupie - oprawa LED 51W II klasa ochronności, gniazdo NEMA 7-pin</t>
  </si>
  <si>
    <t>Montaż opraw oświetlenia zewnętrznego, na słupie - oprawa LED 68W II klasa ochronności, gniazdo NEMA 7-pin</t>
  </si>
  <si>
    <t>Montaż opraw oświetlenia zewnętrznego, na słupie - oprawa LED 55W o asymetrycznym rozsyle światła II klasa ochronności, gniazdo NEMA 7-pin</t>
  </si>
  <si>
    <t>Ułożenie rur osłonowych - Rura osłonowa RHDPEk-S 110</t>
  </si>
  <si>
    <t>Ułożenie rur osłonowych - Rura osłonowa RHDPEp 110</t>
  </si>
  <si>
    <t>Przewiert 2xRHDPEp110</t>
  </si>
  <si>
    <t>Uziom wykonany przez ułożenie wzdłuż linii kablowej bednarki stalowej ocynkowanej 30x4 mm (układanie w wykopie pod kable)</t>
  </si>
  <si>
    <t>Montaż obudowy 400x800 na fundamencie</t>
  </si>
  <si>
    <t>Pomiary fotometryczne</t>
  </si>
  <si>
    <t xml:space="preserve">Zabezpieczenie istniejących kabli SN na skrzyżowaniach z drogami </t>
  </si>
  <si>
    <t>Ułożenie rur osłonowych PVC do Fi·140·mm - RHDPE-D200</t>
  </si>
  <si>
    <t>Ułożenie rur osłonowych PVC do Fi·140·mm - RHDPEp160</t>
  </si>
  <si>
    <t>Zabezpieczenie istniejących kabli nN na skrzyżowaniach z drogami i wjazdami</t>
  </si>
  <si>
    <t>Ułożenie rur osłonowych PVC do Fi·140·mm - RHDPE-D110</t>
  </si>
  <si>
    <t>VIIa. NAWIERZCHNIA 12 - POBOCZA ULEPSZONE Z KRUSZYWA ZWIĄZANEGO HYDRAULICZNIE - PRZY ZJEŹDZIE Z UL. BIEGUSA (ODCINEK NR 1) W KM 0+030,93</t>
  </si>
  <si>
    <r>
      <t>16cm PODBUDOWA - KRUSZYWO ŁAMANE 0/31,5 STABILIZOWANE MECHANICZNIE</t>
    </r>
    <r>
      <rPr>
        <b/>
        <sz val="10"/>
        <rFont val="Arial"/>
        <family val="2"/>
      </rPr>
      <t xml:space="preserve"> [E2 &gt;= 140 MPa]</t>
    </r>
  </si>
  <si>
    <t>TYMCZASOWA ORGANIZACJA RUCHU NA CZAS PROWADZENIA ROBÓT BUDOWLANYCH (DOT. CAŁEGO PRZEDMIOTU UMOWY)</t>
  </si>
  <si>
    <t>WYDOBYCIE I ZABEZPIECZENIE NIEWYBUCHÓW WRAZ Z USŁUGĄ SAPERSKĄ</t>
  </si>
  <si>
    <t>SPRAWOWANIE NADZORU ARCHEOLOGICZNEGO I KONSERWATORSKIEGO NAD PROWADZONYMI PRACAMI ZIEMNYMI</t>
  </si>
  <si>
    <t>XVIII. INNE KOSZTY</t>
  </si>
  <si>
    <t>pozycja wykreślona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</si>
</sst>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_ ;\-#,##0.0\ "/>
    <numFmt numFmtId="168" formatCode="#,##0.00_ ;\-#,##0.00\ 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0.0000"/>
    <numFmt numFmtId="175" formatCode="0.00000"/>
    <numFmt numFmtId="176" formatCode="#,##0.00\ _z_ł"/>
    <numFmt numFmtId="177" formatCode="#,##0\ &quot;zł&quot;"/>
    <numFmt numFmtId="178" formatCode="#,##0.000"/>
    <numFmt numFmtId="179" formatCode="#,##0.0000"/>
    <numFmt numFmtId="180" formatCode="#,##0.0"/>
    <numFmt numFmtId="181" formatCode="_-* #,##0.000\ _z_ł_-;\-* #,##0.000\ _z_ł_-;_-* &quot;-&quot;??\ _z_ł_-;_-@_-"/>
    <numFmt numFmtId="182" formatCode="[$€-2]\ #,##0.00_);[Red]\([$€-2]\ #,##0.00\)"/>
  </numFmts>
  <fonts count="63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i/>
      <sz val="7"/>
      <name val="Arial CE"/>
      <family val="0"/>
    </font>
    <font>
      <i/>
      <sz val="8"/>
      <name val="Arial CE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sz val="10"/>
      <color indexed="8"/>
      <name val="Arial CE"/>
      <family val="2"/>
    </font>
    <font>
      <b/>
      <sz val="8"/>
      <name val="Tahoma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22" fillId="0" borderId="0" applyAlignment="0">
      <protection/>
    </xf>
    <xf numFmtId="0" fontId="22" fillId="0" borderId="0" applyAlignment="0">
      <protection/>
    </xf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5" fontId="2" fillId="0" borderId="0" xfId="44" applyFont="1" applyFill="1" applyAlignment="1">
      <alignment horizontal="left" vertical="center"/>
    </xf>
    <xf numFmtId="165" fontId="2" fillId="0" borderId="0" xfId="44" applyFont="1" applyFill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65" fontId="1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165" fontId="16" fillId="0" borderId="10" xfId="44" applyFont="1" applyBorder="1" applyAlignment="1">
      <alignment/>
    </xf>
    <xf numFmtId="1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" fontId="21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/>
    </xf>
    <xf numFmtId="173" fontId="2" fillId="33" borderId="10" xfId="44" applyNumberFormat="1" applyFont="1" applyFill="1" applyBorder="1" applyAlignment="1">
      <alignment horizontal="center" vertical="center"/>
    </xf>
    <xf numFmtId="165" fontId="16" fillId="0" borderId="11" xfId="44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left" vertical="center"/>
    </xf>
    <xf numFmtId="173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/>
    </xf>
    <xf numFmtId="165" fontId="15" fillId="0" borderId="10" xfId="0" applyNumberFormat="1" applyFont="1" applyBorder="1" applyAlignment="1">
      <alignment/>
    </xf>
    <xf numFmtId="165" fontId="16" fillId="0" borderId="11" xfId="44" applyFont="1" applyFill="1" applyBorder="1" applyAlignment="1">
      <alignment/>
    </xf>
    <xf numFmtId="0" fontId="1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65" fontId="16" fillId="0" borderId="10" xfId="44" applyFont="1" applyFill="1" applyBorder="1" applyAlignment="1">
      <alignment/>
    </xf>
    <xf numFmtId="0" fontId="16" fillId="0" borderId="12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4" fillId="0" borderId="10" xfId="54" applyFont="1" applyFill="1" applyBorder="1" applyAlignment="1">
      <alignment vertical="top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35" borderId="10" xfId="0" applyNumberFormat="1" applyFont="1" applyFill="1" applyBorder="1" applyAlignment="1">
      <alignment horizontal="center" vertical="center"/>
    </xf>
    <xf numFmtId="173" fontId="0" fillId="3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173" fontId="0" fillId="3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right" vertical="top"/>
    </xf>
    <xf numFmtId="1" fontId="5" fillId="0" borderId="11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/>
    </xf>
    <xf numFmtId="1" fontId="6" fillId="38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right" vertical="top"/>
    </xf>
    <xf numFmtId="1" fontId="2" fillId="0" borderId="13" xfId="0" applyNumberFormat="1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1" fontId="43" fillId="7" borderId="10" xfId="0" applyNumberFormat="1" applyFont="1" applyFill="1" applyBorder="1" applyAlignment="1">
      <alignment horizontal="left" vertical="top"/>
    </xf>
    <xf numFmtId="1" fontId="43" fillId="7" borderId="10" xfId="0" applyNumberFormat="1" applyFont="1" applyFill="1" applyBorder="1" applyAlignment="1">
      <alignment horizontal="left" vertical="center"/>
    </xf>
    <xf numFmtId="1" fontId="43" fillId="7" borderId="10" xfId="0" applyNumberFormat="1" applyFont="1" applyFill="1" applyBorder="1" applyAlignment="1">
      <alignment horizontal="left" vertical="center" wrapText="1"/>
    </xf>
    <xf numFmtId="1" fontId="43" fillId="7" borderId="10" xfId="0" applyNumberFormat="1" applyFont="1" applyFill="1" applyBorder="1" applyAlignment="1">
      <alignment horizontal="center" vertical="center"/>
    </xf>
    <xf numFmtId="4" fontId="43" fillId="7" borderId="10" xfId="0" applyNumberFormat="1" applyFont="1" applyFill="1" applyBorder="1" applyAlignment="1">
      <alignment horizontal="center" vertical="center"/>
    </xf>
    <xf numFmtId="173" fontId="43" fillId="7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5.25390625" style="0" customWidth="1"/>
    <col min="2" max="2" width="65.00390625" style="0" customWidth="1"/>
    <col min="3" max="3" width="17.375" style="0" customWidth="1"/>
    <col min="4" max="4" width="5.625" style="0" customWidth="1"/>
    <col min="5" max="5" width="43.75390625" style="0" customWidth="1"/>
  </cols>
  <sheetData>
    <row r="4" spans="1:2" ht="12.75">
      <c r="A4" s="125" t="s">
        <v>48</v>
      </c>
      <c r="B4" s="122"/>
    </row>
    <row r="5" ht="12.75">
      <c r="A5" s="19"/>
    </row>
    <row r="6" ht="12.75">
      <c r="A6" s="19"/>
    </row>
    <row r="7" ht="12.75">
      <c r="A7" s="19"/>
    </row>
    <row r="8" ht="12.75">
      <c r="A8" s="19"/>
    </row>
    <row r="9" spans="1:3" ht="12.75">
      <c r="A9" s="80" t="s">
        <v>57</v>
      </c>
      <c r="B9" s="81"/>
      <c r="C9" s="81"/>
    </row>
    <row r="10" spans="1:4" ht="51" customHeight="1">
      <c r="A10" s="126" t="s">
        <v>156</v>
      </c>
      <c r="B10" s="126"/>
      <c r="C10" s="126"/>
      <c r="D10" s="29"/>
    </row>
    <row r="11" spans="1:4" ht="15" customHeight="1">
      <c r="A11" s="127" t="s">
        <v>155</v>
      </c>
      <c r="B11" s="127"/>
      <c r="C11" s="127"/>
      <c r="D11" s="30"/>
    </row>
    <row r="12" spans="1:4" ht="19.5" customHeight="1">
      <c r="A12" s="32"/>
      <c r="B12" s="32"/>
      <c r="C12" s="32"/>
      <c r="D12" s="32"/>
    </row>
    <row r="13" spans="1:4" ht="15.75">
      <c r="A13" s="128" t="s">
        <v>49</v>
      </c>
      <c r="B13" s="128"/>
      <c r="C13" s="128"/>
      <c r="D13" s="42"/>
    </row>
    <row r="14" spans="1:4" s="20" customFormat="1" ht="15.75" customHeight="1">
      <c r="A14" s="123" t="s">
        <v>58</v>
      </c>
      <c r="B14" s="124" t="s">
        <v>50</v>
      </c>
      <c r="C14" s="130" t="s">
        <v>92</v>
      </c>
      <c r="D14" s="43"/>
    </row>
    <row r="15" spans="1:4" s="20" customFormat="1" ht="17.25" customHeight="1">
      <c r="A15" s="123"/>
      <c r="B15" s="124"/>
      <c r="C15" s="131"/>
      <c r="D15" s="43"/>
    </row>
    <row r="16" spans="1:17" s="20" customFormat="1" ht="15" customHeight="1">
      <c r="A16" s="33" t="s">
        <v>0</v>
      </c>
      <c r="B16" s="60" t="s">
        <v>102</v>
      </c>
      <c r="C16" s="34">
        <f>Drogi!G132</f>
        <v>0</v>
      </c>
      <c r="D16" s="48"/>
      <c r="E16" s="49" t="s">
        <v>55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1:17" s="20" customFormat="1" ht="15" customHeight="1">
      <c r="A17" s="33" t="s">
        <v>3</v>
      </c>
      <c r="B17" s="60" t="s">
        <v>97</v>
      </c>
      <c r="C17" s="34">
        <f>'Docel. org. ruchu'!G18</f>
        <v>0</v>
      </c>
      <c r="D17" s="48"/>
      <c r="E17" s="49" t="s">
        <v>55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17" s="20" customFormat="1" ht="15" customHeight="1">
      <c r="A18" s="33" t="s">
        <v>4</v>
      </c>
      <c r="B18" s="63" t="s">
        <v>96</v>
      </c>
      <c r="C18" s="34">
        <f>Wycinka!G9</f>
        <v>0</v>
      </c>
      <c r="D18" s="59"/>
      <c r="E18" s="49" t="s">
        <v>56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s="20" customFormat="1" ht="15" customHeight="1">
      <c r="A19" s="33" t="s">
        <v>5</v>
      </c>
      <c r="B19" s="64" t="s">
        <v>98</v>
      </c>
      <c r="C19" s="34">
        <f>KD!G28</f>
        <v>0</v>
      </c>
      <c r="D19" s="59"/>
      <c r="E19" s="49" t="s">
        <v>53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20" customFormat="1" ht="15" customHeight="1">
      <c r="A20" s="33" t="s">
        <v>8</v>
      </c>
      <c r="B20" s="64" t="s">
        <v>100</v>
      </c>
      <c r="C20" s="34">
        <f>Oświetlenie!G41</f>
        <v>0</v>
      </c>
      <c r="D20" s="59"/>
      <c r="E20" s="49" t="s">
        <v>101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s="20" customFormat="1" ht="15" customHeight="1">
      <c r="A21" s="33" t="s">
        <v>9</v>
      </c>
      <c r="B21" s="64" t="s">
        <v>154</v>
      </c>
      <c r="C21" s="65">
        <f>'Zabezp. kabli ele.'!G15</f>
        <v>0</v>
      </c>
      <c r="D21" s="59"/>
      <c r="E21" s="66" t="s">
        <v>47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s="20" customFormat="1" ht="15" customHeight="1">
      <c r="A22" s="33" t="s">
        <v>24</v>
      </c>
      <c r="B22" s="64" t="s">
        <v>153</v>
      </c>
      <c r="C22" s="34">
        <f>'Kanal. kabl. tt'!G12</f>
        <v>0</v>
      </c>
      <c r="D22" s="59"/>
      <c r="E22" s="49" t="s">
        <v>54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4" s="20" customFormat="1" ht="15">
      <c r="A23" s="120" t="s">
        <v>93</v>
      </c>
      <c r="B23" s="120"/>
      <c r="C23" s="58">
        <f>SUM(C16:C22)</f>
        <v>0</v>
      </c>
      <c r="D23" s="23"/>
    </row>
    <row r="24" spans="1:4" s="20" customFormat="1" ht="15">
      <c r="A24" s="120" t="s">
        <v>94</v>
      </c>
      <c r="B24" s="120"/>
      <c r="C24" s="58">
        <f>C23*0.23</f>
        <v>0</v>
      </c>
      <c r="D24" s="23"/>
    </row>
    <row r="25" spans="1:4" s="20" customFormat="1" ht="15">
      <c r="A25" s="120" t="s">
        <v>95</v>
      </c>
      <c r="B25" s="120"/>
      <c r="C25" s="58">
        <f>C23+C24</f>
        <v>0</v>
      </c>
      <c r="D25" s="23"/>
    </row>
    <row r="26" spans="1:4" s="20" customFormat="1" ht="15">
      <c r="A26" s="21"/>
      <c r="B26" s="22"/>
      <c r="C26" s="23"/>
      <c r="D26" s="23"/>
    </row>
    <row r="27" spans="1:4" ht="15">
      <c r="A27" s="24"/>
      <c r="B27" s="129" t="s">
        <v>51</v>
      </c>
      <c r="C27" s="129"/>
      <c r="D27" s="25"/>
    </row>
    <row r="28" spans="1:2" ht="12.75">
      <c r="A28" s="26"/>
      <c r="B28" t="s">
        <v>91</v>
      </c>
    </row>
    <row r="29" spans="1:2" ht="12.75">
      <c r="A29" s="26"/>
      <c r="B29" t="s">
        <v>91</v>
      </c>
    </row>
    <row r="30" spans="1:2" ht="12.75">
      <c r="A30" s="26"/>
      <c r="B30" t="s">
        <v>91</v>
      </c>
    </row>
    <row r="31" ht="12.75">
      <c r="A31" s="26"/>
    </row>
    <row r="32" spans="1:4" ht="12.75">
      <c r="A32" s="26"/>
      <c r="D32" s="31"/>
    </row>
    <row r="33" spans="1:3" ht="12.75">
      <c r="A33" s="26"/>
      <c r="B33" s="122"/>
      <c r="C33" s="122"/>
    </row>
    <row r="34" spans="1:3" ht="12.75">
      <c r="A34" s="26"/>
      <c r="B34" s="121" t="s">
        <v>52</v>
      </c>
      <c r="C34" s="121"/>
    </row>
    <row r="35" ht="12.75">
      <c r="A35" s="26"/>
    </row>
  </sheetData>
  <sheetProtection/>
  <mergeCells count="13">
    <mergeCell ref="A4:B4"/>
    <mergeCell ref="A10:C10"/>
    <mergeCell ref="A11:C11"/>
    <mergeCell ref="A13:C13"/>
    <mergeCell ref="B27:C27"/>
    <mergeCell ref="C14:C15"/>
    <mergeCell ref="A23:B23"/>
    <mergeCell ref="A24:B24"/>
    <mergeCell ref="A25:B25"/>
    <mergeCell ref="B34:C34"/>
    <mergeCell ref="B33:C33"/>
    <mergeCell ref="A14:A15"/>
    <mergeCell ref="B14:B15"/>
  </mergeCells>
  <printOptions/>
  <pageMargins left="0.75" right="0.75" top="0.42" bottom="1" header="0.31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Normal="105" zoomScaleSheetLayoutView="100" zoomScalePageLayoutView="90" workbookViewId="0" topLeftCell="A118">
      <selection activeCell="C7" sqref="C7"/>
    </sheetView>
  </sheetViews>
  <sheetFormatPr defaultColWidth="9.00390625" defaultRowHeight="12.75"/>
  <cols>
    <col min="1" max="1" width="4.00390625" style="4" bestFit="1" customWidth="1"/>
    <col min="2" max="2" width="15.375" style="2" customWidth="1"/>
    <col min="3" max="3" width="95.25390625" style="1" customWidth="1"/>
    <col min="4" max="4" width="6.625" style="2" customWidth="1"/>
    <col min="5" max="5" width="9.125" style="75" customWidth="1"/>
    <col min="6" max="6" width="17.375" style="16" customWidth="1"/>
    <col min="7" max="7" width="18.00390625" style="13" customWidth="1"/>
    <col min="8" max="8" width="10.875" style="2" customWidth="1"/>
    <col min="9" max="16384" width="9.125" style="2" customWidth="1"/>
  </cols>
  <sheetData>
    <row r="1" spans="1:7" ht="20.25">
      <c r="A1" s="139" t="s">
        <v>36</v>
      </c>
      <c r="B1" s="139"/>
      <c r="C1" s="139"/>
      <c r="D1" s="139"/>
      <c r="E1" s="139"/>
      <c r="F1" s="139"/>
      <c r="G1" s="139"/>
    </row>
    <row r="2" spans="1:7" ht="12.75">
      <c r="A2" s="141" t="str">
        <f>Zestawienie!E16</f>
        <v>45 233 140-2 Roboty  drogowe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ht="18">
      <c r="A4" s="142" t="str">
        <f>Zestawienie!B16</f>
        <v>Branża drogowa</v>
      </c>
      <c r="B4" s="142"/>
      <c r="C4" s="142"/>
      <c r="D4" s="142"/>
      <c r="E4" s="142"/>
      <c r="F4" s="142"/>
      <c r="G4" s="142"/>
    </row>
    <row r="5" spans="1:7" ht="25.5">
      <c r="A5" s="40" t="s">
        <v>13</v>
      </c>
      <c r="B5" s="35" t="s">
        <v>12</v>
      </c>
      <c r="C5" s="36" t="s">
        <v>11</v>
      </c>
      <c r="D5" s="35" t="s">
        <v>6</v>
      </c>
      <c r="E5" s="38" t="s">
        <v>46</v>
      </c>
      <c r="F5" s="39" t="s">
        <v>88</v>
      </c>
      <c r="G5" s="38" t="s">
        <v>89</v>
      </c>
    </row>
    <row r="6" spans="1:7" ht="15.75">
      <c r="A6" s="134" t="s">
        <v>32</v>
      </c>
      <c r="B6" s="135"/>
      <c r="C6" s="135"/>
      <c r="D6" s="77"/>
      <c r="E6" s="77"/>
      <c r="F6" s="78"/>
      <c r="G6" s="14"/>
    </row>
    <row r="7" spans="1:7" ht="25.5">
      <c r="A7" s="82" t="s">
        <v>0</v>
      </c>
      <c r="B7" s="83" t="s">
        <v>29</v>
      </c>
      <c r="C7" s="84" t="s">
        <v>73</v>
      </c>
      <c r="D7" s="83" t="s">
        <v>31</v>
      </c>
      <c r="E7" s="54">
        <v>1</v>
      </c>
      <c r="F7" s="15" t="s">
        <v>30</v>
      </c>
      <c r="G7" s="52"/>
    </row>
    <row r="8" spans="1:7" ht="38.25">
      <c r="A8" s="82" t="s">
        <v>3</v>
      </c>
      <c r="B8" s="83" t="s">
        <v>29</v>
      </c>
      <c r="C8" s="85" t="s">
        <v>67</v>
      </c>
      <c r="D8" s="83" t="s">
        <v>31</v>
      </c>
      <c r="E8" s="54">
        <v>1</v>
      </c>
      <c r="F8" s="15" t="s">
        <v>30</v>
      </c>
      <c r="G8" s="52"/>
    </row>
    <row r="9" spans="1:7" ht="12.75">
      <c r="A9" s="82" t="s">
        <v>4</v>
      </c>
      <c r="B9" s="83" t="s">
        <v>29</v>
      </c>
      <c r="C9" s="85" t="s">
        <v>138</v>
      </c>
      <c r="D9" s="83" t="s">
        <v>31</v>
      </c>
      <c r="E9" s="54">
        <v>1</v>
      </c>
      <c r="F9" s="15" t="s">
        <v>30</v>
      </c>
      <c r="G9" s="52"/>
    </row>
    <row r="10" spans="1:7" ht="15.75">
      <c r="A10" s="134" t="s">
        <v>33</v>
      </c>
      <c r="B10" s="135"/>
      <c r="C10" s="135"/>
      <c r="D10" s="77"/>
      <c r="E10" s="77"/>
      <c r="F10" s="78"/>
      <c r="G10" s="14"/>
    </row>
    <row r="11" spans="1:7" ht="15">
      <c r="A11" s="83" t="s">
        <v>0</v>
      </c>
      <c r="B11" s="83" t="s">
        <v>16</v>
      </c>
      <c r="C11" s="86" t="s">
        <v>227</v>
      </c>
      <c r="D11" s="83" t="s">
        <v>1</v>
      </c>
      <c r="E11" s="73">
        <v>13.5</v>
      </c>
      <c r="F11" s="67"/>
      <c r="G11" s="52">
        <f>E11*F11</f>
        <v>0</v>
      </c>
    </row>
    <row r="12" spans="1:7" ht="15">
      <c r="A12" s="83" t="s">
        <v>3</v>
      </c>
      <c r="B12" s="83" t="s">
        <v>25</v>
      </c>
      <c r="C12" s="86" t="s">
        <v>220</v>
      </c>
      <c r="D12" s="83" t="s">
        <v>2</v>
      </c>
      <c r="E12" s="73">
        <v>3873</v>
      </c>
      <c r="F12" s="67"/>
      <c r="G12" s="52">
        <f aca="true" t="shared" si="0" ref="G12:G24">E12*F12</f>
        <v>0</v>
      </c>
    </row>
    <row r="13" spans="1:7" ht="15" customHeight="1">
      <c r="A13" s="83" t="s">
        <v>4</v>
      </c>
      <c r="B13" s="83" t="s">
        <v>16</v>
      </c>
      <c r="C13" s="86" t="s">
        <v>137</v>
      </c>
      <c r="D13" s="83" t="s">
        <v>1</v>
      </c>
      <c r="E13" s="73">
        <v>49</v>
      </c>
      <c r="F13" s="68"/>
      <c r="G13" s="52">
        <f>E13*F13</f>
        <v>0</v>
      </c>
    </row>
    <row r="14" spans="1:7" ht="15" customHeight="1">
      <c r="A14" s="83" t="s">
        <v>5</v>
      </c>
      <c r="B14" s="83" t="s">
        <v>16</v>
      </c>
      <c r="C14" s="86" t="s">
        <v>103</v>
      </c>
      <c r="D14" s="83" t="s">
        <v>1</v>
      </c>
      <c r="E14" s="73">
        <v>14</v>
      </c>
      <c r="F14" s="68"/>
      <c r="G14" s="52">
        <f>E14*F14</f>
        <v>0</v>
      </c>
    </row>
    <row r="15" spans="1:7" ht="25.5">
      <c r="A15" s="83" t="s">
        <v>8</v>
      </c>
      <c r="B15" s="83" t="s">
        <v>21</v>
      </c>
      <c r="C15" s="86" t="s">
        <v>198</v>
      </c>
      <c r="D15" s="83" t="s">
        <v>2</v>
      </c>
      <c r="E15" s="73">
        <v>9</v>
      </c>
      <c r="F15" s="68"/>
      <c r="G15" s="52">
        <f t="shared" si="0"/>
        <v>0</v>
      </c>
    </row>
    <row r="16" spans="1:7" ht="25.5">
      <c r="A16" s="83" t="s">
        <v>9</v>
      </c>
      <c r="B16" s="83" t="s">
        <v>21</v>
      </c>
      <c r="C16" s="86" t="s">
        <v>197</v>
      </c>
      <c r="D16" s="83" t="s">
        <v>2</v>
      </c>
      <c r="E16" s="73">
        <v>8.4</v>
      </c>
      <c r="F16" s="68"/>
      <c r="G16" s="52">
        <f>E16*F16</f>
        <v>0</v>
      </c>
    </row>
    <row r="17" spans="1:7" ht="25.5">
      <c r="A17" s="83" t="s">
        <v>24</v>
      </c>
      <c r="B17" s="83" t="s">
        <v>16</v>
      </c>
      <c r="C17" s="86" t="s">
        <v>218</v>
      </c>
      <c r="D17" s="83" t="s">
        <v>2</v>
      </c>
      <c r="E17" s="73">
        <v>575</v>
      </c>
      <c r="F17" s="68"/>
      <c r="G17" s="52">
        <f t="shared" si="0"/>
        <v>0</v>
      </c>
    </row>
    <row r="18" spans="1:7" ht="25.5">
      <c r="A18" s="83" t="s">
        <v>14</v>
      </c>
      <c r="B18" s="83" t="s">
        <v>16</v>
      </c>
      <c r="C18" s="86" t="s">
        <v>217</v>
      </c>
      <c r="D18" s="83" t="s">
        <v>2</v>
      </c>
      <c r="E18" s="73">
        <v>1268</v>
      </c>
      <c r="F18" s="68"/>
      <c r="G18" s="52">
        <f>E18*F18</f>
        <v>0</v>
      </c>
    </row>
    <row r="19" spans="1:7" ht="15" customHeight="1">
      <c r="A19" s="83" t="s">
        <v>15</v>
      </c>
      <c r="B19" s="83" t="s">
        <v>16</v>
      </c>
      <c r="C19" s="86" t="s">
        <v>59</v>
      </c>
      <c r="D19" s="83" t="s">
        <v>2</v>
      </c>
      <c r="E19" s="73">
        <v>72</v>
      </c>
      <c r="F19" s="68"/>
      <c r="G19" s="52">
        <f t="shared" si="0"/>
        <v>0</v>
      </c>
    </row>
    <row r="20" spans="1:7" ht="30" customHeight="1">
      <c r="A20" s="83" t="s">
        <v>62</v>
      </c>
      <c r="B20" s="83" t="s">
        <v>16</v>
      </c>
      <c r="C20" s="86" t="s">
        <v>215</v>
      </c>
      <c r="D20" s="83" t="s">
        <v>2</v>
      </c>
      <c r="E20" s="73">
        <v>4.4</v>
      </c>
      <c r="F20" s="68"/>
      <c r="G20" s="52">
        <f>E20*F20</f>
        <v>0</v>
      </c>
    </row>
    <row r="21" spans="1:7" ht="25.5">
      <c r="A21" s="83" t="s">
        <v>63</v>
      </c>
      <c r="B21" s="83" t="s">
        <v>16</v>
      </c>
      <c r="C21" s="86" t="s">
        <v>219</v>
      </c>
      <c r="D21" s="83" t="s">
        <v>2</v>
      </c>
      <c r="E21" s="73">
        <v>8.2</v>
      </c>
      <c r="F21" s="68"/>
      <c r="G21" s="52">
        <f t="shared" si="0"/>
        <v>0</v>
      </c>
    </row>
    <row r="22" spans="1:7" ht="25.5">
      <c r="A22" s="83" t="s">
        <v>64</v>
      </c>
      <c r="B22" s="83" t="s">
        <v>16</v>
      </c>
      <c r="C22" s="86" t="s">
        <v>226</v>
      </c>
      <c r="D22" s="83" t="s">
        <v>2</v>
      </c>
      <c r="E22" s="73">
        <v>2.9</v>
      </c>
      <c r="F22" s="68"/>
      <c r="G22" s="52">
        <f>E22*F22</f>
        <v>0</v>
      </c>
    </row>
    <row r="23" spans="1:7" ht="25.5">
      <c r="A23" s="83" t="s">
        <v>65</v>
      </c>
      <c r="B23" s="83" t="s">
        <v>16</v>
      </c>
      <c r="C23" s="86" t="s">
        <v>139</v>
      </c>
      <c r="D23" s="83" t="s">
        <v>1</v>
      </c>
      <c r="E23" s="73">
        <v>411</v>
      </c>
      <c r="F23" s="68"/>
      <c r="G23" s="52">
        <f t="shared" si="0"/>
        <v>0</v>
      </c>
    </row>
    <row r="24" spans="1:7" ht="12.75">
      <c r="A24" s="83" t="s">
        <v>68</v>
      </c>
      <c r="B24" s="83" t="s">
        <v>16</v>
      </c>
      <c r="C24" s="86" t="s">
        <v>140</v>
      </c>
      <c r="D24" s="83" t="s">
        <v>1</v>
      </c>
      <c r="E24" s="73">
        <v>187</v>
      </c>
      <c r="F24" s="68"/>
      <c r="G24" s="52">
        <f t="shared" si="0"/>
        <v>0</v>
      </c>
    </row>
    <row r="25" spans="1:7" ht="15.75">
      <c r="A25" s="134" t="s">
        <v>34</v>
      </c>
      <c r="B25" s="135"/>
      <c r="C25" s="135"/>
      <c r="D25" s="77"/>
      <c r="E25" s="77"/>
      <c r="F25" s="78"/>
      <c r="G25" s="14"/>
    </row>
    <row r="26" spans="1:7" ht="12.75">
      <c r="A26" s="82" t="s">
        <v>0</v>
      </c>
      <c r="B26" s="83" t="s">
        <v>17</v>
      </c>
      <c r="C26" s="86" t="s">
        <v>37</v>
      </c>
      <c r="D26" s="83" t="s">
        <v>10</v>
      </c>
      <c r="E26" s="74">
        <v>0.52</v>
      </c>
      <c r="F26" s="69"/>
      <c r="G26" s="52">
        <f>E26*F26</f>
        <v>0</v>
      </c>
    </row>
    <row r="27" spans="1:7" ht="15.75">
      <c r="A27" s="134" t="s">
        <v>35</v>
      </c>
      <c r="B27" s="135"/>
      <c r="C27" s="135"/>
      <c r="D27" s="77"/>
      <c r="E27" s="77"/>
      <c r="F27" s="78"/>
      <c r="G27" s="14"/>
    </row>
    <row r="28" spans="1:7" ht="69.75" customHeight="1">
      <c r="A28" s="82" t="s">
        <v>0</v>
      </c>
      <c r="B28" s="83" t="s">
        <v>18</v>
      </c>
      <c r="C28" s="86" t="s">
        <v>199</v>
      </c>
      <c r="D28" s="83" t="s">
        <v>26</v>
      </c>
      <c r="E28" s="62">
        <v>5220.82</v>
      </c>
      <c r="F28" s="68"/>
      <c r="G28" s="52">
        <f>E28*F28</f>
        <v>0</v>
      </c>
    </row>
    <row r="29" spans="1:7" ht="14.25">
      <c r="A29" s="82" t="s">
        <v>3</v>
      </c>
      <c r="B29" s="83" t="s">
        <v>22</v>
      </c>
      <c r="C29" s="86" t="s">
        <v>38</v>
      </c>
      <c r="D29" s="83" t="s">
        <v>26</v>
      </c>
      <c r="E29" s="62">
        <v>673.79</v>
      </c>
      <c r="F29" s="11"/>
      <c r="G29" s="52">
        <f>E29*F29</f>
        <v>0</v>
      </c>
    </row>
    <row r="30" spans="1:7" ht="15" customHeight="1">
      <c r="A30" s="134" t="s">
        <v>157</v>
      </c>
      <c r="B30" s="135"/>
      <c r="C30" s="135"/>
      <c r="D30" s="77"/>
      <c r="E30" s="77"/>
      <c r="F30" s="78"/>
      <c r="G30" s="14"/>
    </row>
    <row r="31" spans="1:7" ht="30" customHeight="1">
      <c r="A31" s="82" t="s">
        <v>0</v>
      </c>
      <c r="B31" s="83" t="s">
        <v>133</v>
      </c>
      <c r="C31" s="86" t="s">
        <v>251</v>
      </c>
      <c r="D31" s="83" t="s">
        <v>1</v>
      </c>
      <c r="E31" s="73">
        <v>16</v>
      </c>
      <c r="F31" s="68"/>
      <c r="G31" s="52">
        <f>E31*F31</f>
        <v>0</v>
      </c>
    </row>
    <row r="32" spans="1:7" ht="15" customHeight="1">
      <c r="A32" s="82" t="s">
        <v>3</v>
      </c>
      <c r="B32" s="83" t="s">
        <v>133</v>
      </c>
      <c r="C32" s="87" t="s">
        <v>169</v>
      </c>
      <c r="D32" s="83" t="s">
        <v>2</v>
      </c>
      <c r="E32" s="73">
        <v>2146</v>
      </c>
      <c r="F32" s="68"/>
      <c r="G32" s="52">
        <f aca="true" t="shared" si="1" ref="G32:G41">E32*F32</f>
        <v>0</v>
      </c>
    </row>
    <row r="33" spans="1:7" ht="30" customHeight="1">
      <c r="A33" s="82" t="s">
        <v>4</v>
      </c>
      <c r="B33" s="83" t="s">
        <v>23</v>
      </c>
      <c r="C33" s="86" t="s">
        <v>77</v>
      </c>
      <c r="D33" s="83" t="s">
        <v>2</v>
      </c>
      <c r="E33" s="62">
        <f>E34*1.05</f>
        <v>2253.3</v>
      </c>
      <c r="F33" s="68"/>
      <c r="G33" s="52">
        <f t="shared" si="1"/>
        <v>0</v>
      </c>
    </row>
    <row r="34" spans="1:7" ht="15" customHeight="1">
      <c r="A34" s="82" t="s">
        <v>5</v>
      </c>
      <c r="B34" s="83" t="s">
        <v>134</v>
      </c>
      <c r="C34" s="87" t="s">
        <v>212</v>
      </c>
      <c r="D34" s="83" t="s">
        <v>2</v>
      </c>
      <c r="E34" s="73">
        <v>2146</v>
      </c>
      <c r="F34" s="68"/>
      <c r="G34" s="52">
        <f t="shared" si="1"/>
        <v>0</v>
      </c>
    </row>
    <row r="35" spans="1:7" ht="30" customHeight="1">
      <c r="A35" s="82" t="s">
        <v>8</v>
      </c>
      <c r="B35" s="83" t="s">
        <v>23</v>
      </c>
      <c r="C35" s="86" t="s">
        <v>76</v>
      </c>
      <c r="D35" s="83" t="s">
        <v>2</v>
      </c>
      <c r="E35" s="62">
        <f>E36*1.05</f>
        <v>2253.3</v>
      </c>
      <c r="F35" s="68"/>
      <c r="G35" s="52">
        <f t="shared" si="1"/>
        <v>0</v>
      </c>
    </row>
    <row r="36" spans="1:7" ht="15" customHeight="1">
      <c r="A36" s="82" t="s">
        <v>9</v>
      </c>
      <c r="B36" s="83" t="s">
        <v>135</v>
      </c>
      <c r="C36" s="106" t="s">
        <v>213</v>
      </c>
      <c r="D36" s="83" t="s">
        <v>2</v>
      </c>
      <c r="E36" s="73">
        <v>2146</v>
      </c>
      <c r="F36" s="68"/>
      <c r="G36" s="52">
        <f t="shared" si="1"/>
        <v>0</v>
      </c>
    </row>
    <row r="37" spans="1:7" ht="30" customHeight="1">
      <c r="A37" s="82" t="s">
        <v>24</v>
      </c>
      <c r="B37" s="83" t="s">
        <v>23</v>
      </c>
      <c r="C37" s="86" t="s">
        <v>136</v>
      </c>
      <c r="D37" s="83" t="s">
        <v>2</v>
      </c>
      <c r="E37" s="62">
        <f>E38*1.05</f>
        <v>2253.3</v>
      </c>
      <c r="F37" s="68"/>
      <c r="G37" s="52">
        <f t="shared" si="1"/>
        <v>0</v>
      </c>
    </row>
    <row r="38" spans="1:7" ht="30" customHeight="1">
      <c r="A38" s="82" t="s">
        <v>14</v>
      </c>
      <c r="B38" s="83" t="s">
        <v>40</v>
      </c>
      <c r="C38" s="88" t="s">
        <v>214</v>
      </c>
      <c r="D38" s="83" t="s">
        <v>2</v>
      </c>
      <c r="E38" s="73">
        <v>2146</v>
      </c>
      <c r="F38" s="68"/>
      <c r="G38" s="52">
        <f t="shared" si="1"/>
        <v>0</v>
      </c>
    </row>
    <row r="39" spans="1:7" ht="30" customHeight="1">
      <c r="A39" s="82" t="s">
        <v>15</v>
      </c>
      <c r="B39" s="83" t="s">
        <v>61</v>
      </c>
      <c r="C39" s="89" t="s">
        <v>173</v>
      </c>
      <c r="D39" s="83" t="s">
        <v>2</v>
      </c>
      <c r="E39" s="73">
        <v>2392</v>
      </c>
      <c r="F39" s="68"/>
      <c r="G39" s="52">
        <f>E39*F39</f>
        <v>0</v>
      </c>
    </row>
    <row r="40" spans="1:7" ht="30" customHeight="1">
      <c r="A40" s="82" t="s">
        <v>62</v>
      </c>
      <c r="B40" s="83" t="s">
        <v>61</v>
      </c>
      <c r="C40" s="89" t="s">
        <v>174</v>
      </c>
      <c r="D40" s="83" t="s">
        <v>2</v>
      </c>
      <c r="E40" s="73">
        <v>2392</v>
      </c>
      <c r="F40" s="68"/>
      <c r="G40" s="52">
        <f t="shared" si="1"/>
        <v>0</v>
      </c>
    </row>
    <row r="41" spans="1:7" ht="15" customHeight="1">
      <c r="A41" s="82" t="s">
        <v>63</v>
      </c>
      <c r="B41" s="83" t="s">
        <v>20</v>
      </c>
      <c r="C41" s="86" t="s">
        <v>165</v>
      </c>
      <c r="D41" s="83" t="s">
        <v>2</v>
      </c>
      <c r="E41" s="73">
        <v>2392</v>
      </c>
      <c r="F41" s="68"/>
      <c r="G41" s="52">
        <f t="shared" si="1"/>
        <v>0</v>
      </c>
    </row>
    <row r="42" spans="1:7" ht="30" customHeight="1">
      <c r="A42" s="137" t="s">
        <v>158</v>
      </c>
      <c r="B42" s="143"/>
      <c r="C42" s="143"/>
      <c r="D42" s="77"/>
      <c r="E42" s="77"/>
      <c r="F42" s="78"/>
      <c r="G42" s="14"/>
    </row>
    <row r="43" spans="1:7" ht="30" customHeight="1">
      <c r="A43" s="82" t="s">
        <v>0</v>
      </c>
      <c r="B43" s="83" t="s">
        <v>166</v>
      </c>
      <c r="C43" s="86" t="s">
        <v>250</v>
      </c>
      <c r="D43" s="83" t="s">
        <v>1</v>
      </c>
      <c r="E43" s="73">
        <v>32</v>
      </c>
      <c r="F43" s="68"/>
      <c r="G43" s="52">
        <f>E43*F43</f>
        <v>0</v>
      </c>
    </row>
    <row r="44" spans="1:7" ht="15" customHeight="1">
      <c r="A44" s="82" t="s">
        <v>3</v>
      </c>
      <c r="B44" s="83" t="s">
        <v>166</v>
      </c>
      <c r="C44" s="87" t="s">
        <v>169</v>
      </c>
      <c r="D44" s="83" t="s">
        <v>2</v>
      </c>
      <c r="E44" s="73">
        <v>381</v>
      </c>
      <c r="F44" s="68"/>
      <c r="G44" s="52">
        <f aca="true" t="shared" si="2" ref="G44:G53">E44*F44</f>
        <v>0</v>
      </c>
    </row>
    <row r="45" spans="1:7" ht="30" customHeight="1">
      <c r="A45" s="82" t="s">
        <v>4</v>
      </c>
      <c r="B45" s="83" t="s">
        <v>23</v>
      </c>
      <c r="C45" s="86" t="s">
        <v>77</v>
      </c>
      <c r="D45" s="83" t="s">
        <v>2</v>
      </c>
      <c r="E45" s="62">
        <f>E46*1.05</f>
        <v>400.05</v>
      </c>
      <c r="F45" s="68"/>
      <c r="G45" s="52">
        <f t="shared" si="2"/>
        <v>0</v>
      </c>
    </row>
    <row r="46" spans="1:7" ht="15" customHeight="1">
      <c r="A46" s="82" t="s">
        <v>5</v>
      </c>
      <c r="B46" s="83" t="s">
        <v>167</v>
      </c>
      <c r="C46" s="87" t="s">
        <v>170</v>
      </c>
      <c r="D46" s="83" t="s">
        <v>2</v>
      </c>
      <c r="E46" s="73">
        <v>381</v>
      </c>
      <c r="F46" s="68"/>
      <c r="G46" s="52">
        <f t="shared" si="2"/>
        <v>0</v>
      </c>
    </row>
    <row r="47" spans="1:7" ht="30" customHeight="1">
      <c r="A47" s="82" t="s">
        <v>8</v>
      </c>
      <c r="B47" s="83" t="s">
        <v>23</v>
      </c>
      <c r="C47" s="86" t="s">
        <v>76</v>
      </c>
      <c r="D47" s="83" t="s">
        <v>2</v>
      </c>
      <c r="E47" s="62">
        <f>E48*1.05</f>
        <v>400.05</v>
      </c>
      <c r="F47" s="68"/>
      <c r="G47" s="52">
        <f t="shared" si="2"/>
        <v>0</v>
      </c>
    </row>
    <row r="48" spans="1:7" ht="15" customHeight="1">
      <c r="A48" s="82" t="s">
        <v>9</v>
      </c>
      <c r="B48" s="83" t="s">
        <v>168</v>
      </c>
      <c r="C48" s="106" t="s">
        <v>171</v>
      </c>
      <c r="D48" s="83" t="s">
        <v>2</v>
      </c>
      <c r="E48" s="73">
        <v>381</v>
      </c>
      <c r="F48" s="68"/>
      <c r="G48" s="52">
        <f t="shared" si="2"/>
        <v>0</v>
      </c>
    </row>
    <row r="49" spans="1:7" ht="30" customHeight="1">
      <c r="A49" s="82" t="s">
        <v>24</v>
      </c>
      <c r="B49" s="83" t="s">
        <v>23</v>
      </c>
      <c r="C49" s="86" t="s">
        <v>136</v>
      </c>
      <c r="D49" s="83" t="s">
        <v>2</v>
      </c>
      <c r="E49" s="62">
        <f>E50*1.05</f>
        <v>400.05</v>
      </c>
      <c r="F49" s="68"/>
      <c r="G49" s="52">
        <f t="shared" si="2"/>
        <v>0</v>
      </c>
    </row>
    <row r="50" spans="1:7" ht="30" customHeight="1">
      <c r="A50" s="82" t="s">
        <v>14</v>
      </c>
      <c r="B50" s="83" t="s">
        <v>40</v>
      </c>
      <c r="C50" s="88" t="s">
        <v>172</v>
      </c>
      <c r="D50" s="83" t="s">
        <v>2</v>
      </c>
      <c r="E50" s="73">
        <v>381</v>
      </c>
      <c r="F50" s="68"/>
      <c r="G50" s="52">
        <f t="shared" si="2"/>
        <v>0</v>
      </c>
    </row>
    <row r="51" spans="1:7" ht="30" customHeight="1">
      <c r="A51" s="82" t="s">
        <v>15</v>
      </c>
      <c r="B51" s="83" t="s">
        <v>61</v>
      </c>
      <c r="C51" s="89" t="s">
        <v>173</v>
      </c>
      <c r="D51" s="83" t="s">
        <v>2</v>
      </c>
      <c r="E51" s="73">
        <v>430</v>
      </c>
      <c r="F51" s="68"/>
      <c r="G51" s="52">
        <f t="shared" si="2"/>
        <v>0</v>
      </c>
    </row>
    <row r="52" spans="1:7" ht="30" customHeight="1">
      <c r="A52" s="82" t="s">
        <v>62</v>
      </c>
      <c r="B52" s="83" t="s">
        <v>61</v>
      </c>
      <c r="C52" s="89" t="s">
        <v>174</v>
      </c>
      <c r="D52" s="83" t="s">
        <v>2</v>
      </c>
      <c r="E52" s="73">
        <v>430</v>
      </c>
      <c r="F52" s="68"/>
      <c r="G52" s="52">
        <f t="shared" si="2"/>
        <v>0</v>
      </c>
    </row>
    <row r="53" spans="1:7" ht="15" customHeight="1">
      <c r="A53" s="82" t="s">
        <v>63</v>
      </c>
      <c r="B53" s="83" t="s">
        <v>20</v>
      </c>
      <c r="C53" s="86" t="s">
        <v>165</v>
      </c>
      <c r="D53" s="83" t="s">
        <v>2</v>
      </c>
      <c r="E53" s="73">
        <v>430</v>
      </c>
      <c r="F53" s="68"/>
      <c r="G53" s="52">
        <f t="shared" si="2"/>
        <v>0</v>
      </c>
    </row>
    <row r="54" spans="1:7" ht="15.75">
      <c r="A54" s="134" t="s">
        <v>159</v>
      </c>
      <c r="B54" s="135"/>
      <c r="C54" s="135"/>
      <c r="D54" s="77"/>
      <c r="E54" s="77"/>
      <c r="F54" s="78"/>
      <c r="G54" s="14"/>
    </row>
    <row r="55" spans="1:7" ht="38.25">
      <c r="A55" s="82" t="s">
        <v>0</v>
      </c>
      <c r="B55" s="83" t="s">
        <v>178</v>
      </c>
      <c r="C55" s="90" t="s">
        <v>184</v>
      </c>
      <c r="D55" s="83" t="s">
        <v>2</v>
      </c>
      <c r="E55" s="73">
        <v>104</v>
      </c>
      <c r="F55" s="68"/>
      <c r="G55" s="52">
        <f>E55*F55</f>
        <v>0</v>
      </c>
    </row>
    <row r="56" spans="1:7" ht="14.25">
      <c r="A56" s="82" t="s">
        <v>3</v>
      </c>
      <c r="B56" s="83" t="s">
        <v>177</v>
      </c>
      <c r="C56" s="87" t="s">
        <v>176</v>
      </c>
      <c r="D56" s="83" t="s">
        <v>2</v>
      </c>
      <c r="E56" s="73">
        <v>104</v>
      </c>
      <c r="F56" s="68"/>
      <c r="G56" s="52">
        <f>E56*F56</f>
        <v>0</v>
      </c>
    </row>
    <row r="57" spans="1:7" ht="30" customHeight="1">
      <c r="A57" s="82" t="s">
        <v>4</v>
      </c>
      <c r="B57" s="83" t="s">
        <v>61</v>
      </c>
      <c r="C57" s="89" t="s">
        <v>173</v>
      </c>
      <c r="D57" s="83" t="s">
        <v>2</v>
      </c>
      <c r="E57" s="73">
        <v>104</v>
      </c>
      <c r="F57" s="68"/>
      <c r="G57" s="52">
        <f>E57*F57</f>
        <v>0</v>
      </c>
    </row>
    <row r="58" spans="1:7" ht="30" customHeight="1">
      <c r="A58" s="82" t="s">
        <v>5</v>
      </c>
      <c r="B58" s="83" t="s">
        <v>61</v>
      </c>
      <c r="C58" s="89" t="s">
        <v>174</v>
      </c>
      <c r="D58" s="83" t="s">
        <v>2</v>
      </c>
      <c r="E58" s="73">
        <v>104</v>
      </c>
      <c r="F58" s="68"/>
      <c r="G58" s="52">
        <f>E58*F58</f>
        <v>0</v>
      </c>
    </row>
    <row r="59" spans="1:7" ht="14.25">
      <c r="A59" s="82" t="s">
        <v>8</v>
      </c>
      <c r="B59" s="83" t="s">
        <v>20</v>
      </c>
      <c r="C59" s="86" t="s">
        <v>165</v>
      </c>
      <c r="D59" s="83" t="s">
        <v>2</v>
      </c>
      <c r="E59" s="73">
        <v>104</v>
      </c>
      <c r="F59" s="68"/>
      <c r="G59" s="52">
        <f>E59*F59</f>
        <v>0</v>
      </c>
    </row>
    <row r="60" spans="1:7" ht="15.75">
      <c r="A60" s="134" t="s">
        <v>160</v>
      </c>
      <c r="B60" s="135"/>
      <c r="C60" s="135"/>
      <c r="D60" s="77"/>
      <c r="E60" s="77"/>
      <c r="F60" s="78"/>
      <c r="G60" s="14"/>
    </row>
    <row r="61" spans="1:7" ht="38.25">
      <c r="A61" s="82" t="s">
        <v>0</v>
      </c>
      <c r="B61" s="83" t="s">
        <v>178</v>
      </c>
      <c r="C61" s="90" t="s">
        <v>184</v>
      </c>
      <c r="D61" s="83" t="s">
        <v>2</v>
      </c>
      <c r="E61" s="73">
        <v>6.2</v>
      </c>
      <c r="F61" s="68"/>
      <c r="G61" s="52">
        <f>E61*F61</f>
        <v>0</v>
      </c>
    </row>
    <row r="62" spans="1:7" ht="14.25">
      <c r="A62" s="82" t="s">
        <v>3</v>
      </c>
      <c r="B62" s="83" t="s">
        <v>177</v>
      </c>
      <c r="C62" s="91" t="s">
        <v>175</v>
      </c>
      <c r="D62" s="83" t="s">
        <v>2</v>
      </c>
      <c r="E62" s="73">
        <v>2.5</v>
      </c>
      <c r="F62" s="68"/>
      <c r="G62" s="52">
        <f>E62*F62</f>
        <v>0</v>
      </c>
    </row>
    <row r="63" spans="1:7" ht="30" customHeight="1">
      <c r="A63" s="82" t="s">
        <v>4</v>
      </c>
      <c r="B63" s="83" t="s">
        <v>61</v>
      </c>
      <c r="C63" s="89" t="s">
        <v>174</v>
      </c>
      <c r="D63" s="83" t="s">
        <v>2</v>
      </c>
      <c r="E63" s="73">
        <v>6.2</v>
      </c>
      <c r="F63" s="68"/>
      <c r="G63" s="52">
        <f>E63*F63</f>
        <v>0</v>
      </c>
    </row>
    <row r="64" spans="1:7" ht="14.25">
      <c r="A64" s="82" t="s">
        <v>5</v>
      </c>
      <c r="B64" s="83" t="s">
        <v>20</v>
      </c>
      <c r="C64" s="86" t="s">
        <v>165</v>
      </c>
      <c r="D64" s="83" t="s">
        <v>2</v>
      </c>
      <c r="E64" s="73">
        <v>6.2</v>
      </c>
      <c r="F64" s="68"/>
      <c r="G64" s="52">
        <f>E64*F64</f>
        <v>0</v>
      </c>
    </row>
    <row r="65" spans="1:7" ht="15.75">
      <c r="A65" s="134" t="s">
        <v>179</v>
      </c>
      <c r="B65" s="135"/>
      <c r="C65" s="135"/>
      <c r="D65" s="77"/>
      <c r="E65" s="77"/>
      <c r="F65" s="78"/>
      <c r="G65" s="14"/>
    </row>
    <row r="66" spans="1:7" ht="25.5">
      <c r="A66" s="82" t="s">
        <v>0</v>
      </c>
      <c r="B66" s="83" t="s">
        <v>60</v>
      </c>
      <c r="C66" s="86" t="s">
        <v>182</v>
      </c>
      <c r="D66" s="83" t="s">
        <v>2</v>
      </c>
      <c r="E66" s="73">
        <v>497</v>
      </c>
      <c r="F66" s="69"/>
      <c r="G66" s="52">
        <f>E66*F66</f>
        <v>0</v>
      </c>
    </row>
    <row r="67" spans="1:7" s="5" customFormat="1" ht="38.25">
      <c r="A67" s="82" t="s">
        <v>3</v>
      </c>
      <c r="B67" s="83" t="s">
        <v>60</v>
      </c>
      <c r="C67" s="90" t="s">
        <v>75</v>
      </c>
      <c r="D67" s="83" t="s">
        <v>2</v>
      </c>
      <c r="E67" s="73">
        <v>24</v>
      </c>
      <c r="F67" s="68"/>
      <c r="G67" s="52">
        <f>E67*F67</f>
        <v>0</v>
      </c>
    </row>
    <row r="68" spans="1:7" ht="25.5">
      <c r="A68" s="82" t="s">
        <v>4</v>
      </c>
      <c r="B68" s="83" t="s">
        <v>60</v>
      </c>
      <c r="C68" s="86" t="s">
        <v>216</v>
      </c>
      <c r="D68" s="83" t="s">
        <v>2</v>
      </c>
      <c r="E68" s="73">
        <v>4.4</v>
      </c>
      <c r="F68" s="69"/>
      <c r="G68" s="52">
        <f>E68*F68</f>
        <v>0</v>
      </c>
    </row>
    <row r="69" spans="1:7" ht="14.25">
      <c r="A69" s="82" t="s">
        <v>5</v>
      </c>
      <c r="B69" s="83" t="s">
        <v>40</v>
      </c>
      <c r="C69" s="91" t="s">
        <v>181</v>
      </c>
      <c r="D69" s="83" t="s">
        <v>2</v>
      </c>
      <c r="E69" s="73">
        <f>E66+E67+E68</f>
        <v>525.4</v>
      </c>
      <c r="F69" s="69"/>
      <c r="G69" s="52">
        <f>E69*F69</f>
        <v>0</v>
      </c>
    </row>
    <row r="70" spans="1:7" ht="14.25">
      <c r="A70" s="82" t="s">
        <v>8</v>
      </c>
      <c r="B70" s="83" t="s">
        <v>20</v>
      </c>
      <c r="C70" s="86" t="s">
        <v>180</v>
      </c>
      <c r="D70" s="83" t="s">
        <v>2</v>
      </c>
      <c r="E70" s="73">
        <f>E69</f>
        <v>525.4</v>
      </c>
      <c r="F70" s="69"/>
      <c r="G70" s="52">
        <f>E70*F70</f>
        <v>0</v>
      </c>
    </row>
    <row r="71" spans="1:7" ht="15.75">
      <c r="A71" s="134" t="s">
        <v>161</v>
      </c>
      <c r="B71" s="135"/>
      <c r="C71" s="135"/>
      <c r="D71" s="77"/>
      <c r="E71" s="77"/>
      <c r="F71" s="78"/>
      <c r="G71" s="14"/>
    </row>
    <row r="72" spans="1:7" s="5" customFormat="1" ht="14.25">
      <c r="A72" s="82" t="s">
        <v>0</v>
      </c>
      <c r="B72" s="83" t="s">
        <v>185</v>
      </c>
      <c r="C72" s="92" t="s">
        <v>186</v>
      </c>
      <c r="D72" s="83" t="s">
        <v>2</v>
      </c>
      <c r="E72" s="73">
        <v>459.8</v>
      </c>
      <c r="F72" s="68"/>
      <c r="G72" s="52">
        <f>E72*F72</f>
        <v>0</v>
      </c>
    </row>
    <row r="73" spans="1:7" s="5" customFormat="1" ht="14.25">
      <c r="A73" s="82" t="s">
        <v>3</v>
      </c>
      <c r="B73" s="83" t="s">
        <v>187</v>
      </c>
      <c r="C73" s="92" t="s">
        <v>188</v>
      </c>
      <c r="D73" s="83" t="s">
        <v>2</v>
      </c>
      <c r="E73" s="73">
        <v>459.8</v>
      </c>
      <c r="F73" s="68"/>
      <c r="G73" s="52">
        <f>E73*F73</f>
        <v>0</v>
      </c>
    </row>
    <row r="74" spans="1:7" ht="30" customHeight="1">
      <c r="A74" s="82" t="s">
        <v>4</v>
      </c>
      <c r="B74" s="83" t="s">
        <v>40</v>
      </c>
      <c r="C74" s="86" t="s">
        <v>183</v>
      </c>
      <c r="D74" s="83" t="s">
        <v>2</v>
      </c>
      <c r="E74" s="73">
        <v>459.8</v>
      </c>
      <c r="F74" s="69"/>
      <c r="G74" s="52">
        <f>E74*F74</f>
        <v>0</v>
      </c>
    </row>
    <row r="75" spans="1:7" ht="14.25">
      <c r="A75" s="82" t="s">
        <v>5</v>
      </c>
      <c r="B75" s="83" t="s">
        <v>20</v>
      </c>
      <c r="C75" s="86" t="s">
        <v>180</v>
      </c>
      <c r="D75" s="83" t="s">
        <v>2</v>
      </c>
      <c r="E75" s="73">
        <v>459.8</v>
      </c>
      <c r="F75" s="69"/>
      <c r="G75" s="52">
        <f>E75*F75</f>
        <v>0</v>
      </c>
    </row>
    <row r="76" spans="1:7" ht="45" customHeight="1">
      <c r="A76" s="136" t="s">
        <v>162</v>
      </c>
      <c r="B76" s="132"/>
      <c r="C76" s="132"/>
      <c r="D76" s="93"/>
      <c r="E76" s="93"/>
      <c r="F76" s="93"/>
      <c r="G76" s="14"/>
    </row>
    <row r="77" spans="1:7" s="5" customFormat="1" ht="14.25">
      <c r="A77" s="82" t="s">
        <v>0</v>
      </c>
      <c r="B77" s="83" t="s">
        <v>185</v>
      </c>
      <c r="C77" s="92" t="s">
        <v>186</v>
      </c>
      <c r="D77" s="83" t="s">
        <v>2</v>
      </c>
      <c r="E77" s="73">
        <v>33.6</v>
      </c>
      <c r="F77" s="68"/>
      <c r="G77" s="52">
        <f>E77*F77</f>
        <v>0</v>
      </c>
    </row>
    <row r="78" spans="1:7" s="5" customFormat="1" ht="14.25">
      <c r="A78" s="82" t="s">
        <v>3</v>
      </c>
      <c r="B78" s="83" t="s">
        <v>187</v>
      </c>
      <c r="C78" s="92" t="s">
        <v>188</v>
      </c>
      <c r="D78" s="83" t="s">
        <v>2</v>
      </c>
      <c r="E78" s="73">
        <v>33.6</v>
      </c>
      <c r="F78" s="68"/>
      <c r="G78" s="52">
        <f>E78*F78</f>
        <v>0</v>
      </c>
    </row>
    <row r="79" spans="1:7" ht="30" customHeight="1">
      <c r="A79" s="82" t="s">
        <v>4</v>
      </c>
      <c r="B79" s="83" t="s">
        <v>40</v>
      </c>
      <c r="C79" s="86" t="s">
        <v>189</v>
      </c>
      <c r="D79" s="83" t="s">
        <v>2</v>
      </c>
      <c r="E79" s="73">
        <v>33.6</v>
      </c>
      <c r="F79" s="69"/>
      <c r="G79" s="52">
        <f>E79*F79</f>
        <v>0</v>
      </c>
    </row>
    <row r="80" spans="1:7" ht="30" customHeight="1">
      <c r="A80" s="82" t="s">
        <v>5</v>
      </c>
      <c r="B80" s="83" t="s">
        <v>61</v>
      </c>
      <c r="C80" s="89" t="s">
        <v>190</v>
      </c>
      <c r="D80" s="83" t="s">
        <v>2</v>
      </c>
      <c r="E80" s="73">
        <v>33.6</v>
      </c>
      <c r="F80" s="68"/>
      <c r="G80" s="52">
        <f>E80*F80</f>
        <v>0</v>
      </c>
    </row>
    <row r="81" spans="1:7" ht="14.25">
      <c r="A81" s="82" t="s">
        <v>8</v>
      </c>
      <c r="B81" s="83" t="s">
        <v>20</v>
      </c>
      <c r="C81" s="86" t="s">
        <v>180</v>
      </c>
      <c r="D81" s="83" t="s">
        <v>2</v>
      </c>
      <c r="E81" s="73">
        <v>33.6</v>
      </c>
      <c r="F81" s="69"/>
      <c r="G81" s="52">
        <f>E81*F81</f>
        <v>0</v>
      </c>
    </row>
    <row r="82" spans="1:7" ht="30" customHeight="1">
      <c r="A82" s="137" t="s">
        <v>163</v>
      </c>
      <c r="B82" s="135"/>
      <c r="C82" s="135"/>
      <c r="D82" s="77"/>
      <c r="E82" s="77"/>
      <c r="F82" s="78"/>
      <c r="G82" s="14"/>
    </row>
    <row r="83" spans="1:7" s="5" customFormat="1" ht="14.25">
      <c r="A83" s="82" t="s">
        <v>0</v>
      </c>
      <c r="B83" s="83" t="s">
        <v>185</v>
      </c>
      <c r="C83" s="92" t="s">
        <v>186</v>
      </c>
      <c r="D83" s="83" t="s">
        <v>2</v>
      </c>
      <c r="E83" s="73">
        <v>41.1</v>
      </c>
      <c r="F83" s="68"/>
      <c r="G83" s="52">
        <f>E83*F83</f>
        <v>0</v>
      </c>
    </row>
    <row r="84" spans="1:7" s="5" customFormat="1" ht="14.25">
      <c r="A84" s="82" t="s">
        <v>3</v>
      </c>
      <c r="B84" s="83" t="s">
        <v>187</v>
      </c>
      <c r="C84" s="92" t="s">
        <v>188</v>
      </c>
      <c r="D84" s="83" t="s">
        <v>2</v>
      </c>
      <c r="E84" s="73">
        <v>41.1</v>
      </c>
      <c r="F84" s="68"/>
      <c r="G84" s="52">
        <f>E84*F84</f>
        <v>0</v>
      </c>
    </row>
    <row r="85" spans="1:7" ht="30" customHeight="1">
      <c r="A85" s="82" t="s">
        <v>4</v>
      </c>
      <c r="B85" s="83" t="s">
        <v>40</v>
      </c>
      <c r="C85" s="86" t="s">
        <v>189</v>
      </c>
      <c r="D85" s="83" t="s">
        <v>2</v>
      </c>
      <c r="E85" s="73">
        <v>41.1</v>
      </c>
      <c r="F85" s="69"/>
      <c r="G85" s="52">
        <f>E85*F85</f>
        <v>0</v>
      </c>
    </row>
    <row r="86" spans="1:7" ht="30" customHeight="1">
      <c r="A86" s="82" t="s">
        <v>5</v>
      </c>
      <c r="B86" s="83" t="s">
        <v>61</v>
      </c>
      <c r="C86" s="89" t="s">
        <v>191</v>
      </c>
      <c r="D86" s="83" t="s">
        <v>2</v>
      </c>
      <c r="E86" s="73">
        <v>41.1</v>
      </c>
      <c r="F86" s="68"/>
      <c r="G86" s="52">
        <f>E86*F86</f>
        <v>0</v>
      </c>
    </row>
    <row r="87" spans="1:7" ht="14.25">
      <c r="A87" s="82" t="s">
        <v>8</v>
      </c>
      <c r="B87" s="83" t="s">
        <v>20</v>
      </c>
      <c r="C87" s="86" t="s">
        <v>180</v>
      </c>
      <c r="D87" s="83" t="s">
        <v>2</v>
      </c>
      <c r="E87" s="73">
        <v>41.1</v>
      </c>
      <c r="F87" s="69"/>
      <c r="G87" s="52">
        <f>E87*F87</f>
        <v>0</v>
      </c>
    </row>
    <row r="88" spans="1:7" ht="30.75" customHeight="1">
      <c r="A88" s="137" t="s">
        <v>192</v>
      </c>
      <c r="B88" s="135"/>
      <c r="C88" s="135"/>
      <c r="D88" s="77"/>
      <c r="E88" s="77"/>
      <c r="F88" s="78"/>
      <c r="G88" s="14"/>
    </row>
    <row r="89" spans="1:7" ht="25.5">
      <c r="A89" s="82" t="s">
        <v>0</v>
      </c>
      <c r="B89" s="83" t="s">
        <v>60</v>
      </c>
      <c r="C89" s="90" t="s">
        <v>74</v>
      </c>
      <c r="D89" s="83" t="s">
        <v>2</v>
      </c>
      <c r="E89" s="73">
        <v>187.7</v>
      </c>
      <c r="F89" s="68"/>
      <c r="G89" s="52">
        <f>E89*F89</f>
        <v>0</v>
      </c>
    </row>
    <row r="90" spans="1:7" ht="14.25">
      <c r="A90" s="82" t="s">
        <v>3</v>
      </c>
      <c r="B90" s="83" t="s">
        <v>40</v>
      </c>
      <c r="C90" s="92" t="s">
        <v>194</v>
      </c>
      <c r="D90" s="83" t="s">
        <v>2</v>
      </c>
      <c r="E90" s="73">
        <v>187.7</v>
      </c>
      <c r="F90" s="68"/>
      <c r="G90" s="52">
        <f>E90*F90</f>
        <v>0</v>
      </c>
    </row>
    <row r="91" spans="1:7" ht="30" customHeight="1">
      <c r="A91" s="82" t="s">
        <v>4</v>
      </c>
      <c r="B91" s="83" t="s">
        <v>61</v>
      </c>
      <c r="C91" s="89" t="s">
        <v>190</v>
      </c>
      <c r="D91" s="83" t="s">
        <v>2</v>
      </c>
      <c r="E91" s="73">
        <v>187.7</v>
      </c>
      <c r="F91" s="68"/>
      <c r="G91" s="52">
        <f>E91*F91</f>
        <v>0</v>
      </c>
    </row>
    <row r="92" spans="1:7" ht="14.25">
      <c r="A92" s="82" t="s">
        <v>5</v>
      </c>
      <c r="B92" s="83" t="s">
        <v>20</v>
      </c>
      <c r="C92" s="86" t="s">
        <v>180</v>
      </c>
      <c r="D92" s="83" t="s">
        <v>2</v>
      </c>
      <c r="E92" s="73">
        <v>187.7</v>
      </c>
      <c r="F92" s="69"/>
      <c r="G92" s="52">
        <f>E92*F92</f>
        <v>0</v>
      </c>
    </row>
    <row r="93" spans="1:7" ht="30" customHeight="1">
      <c r="A93" s="137" t="s">
        <v>164</v>
      </c>
      <c r="B93" s="135"/>
      <c r="C93" s="135"/>
      <c r="D93" s="77"/>
      <c r="E93" s="77"/>
      <c r="F93" s="78"/>
      <c r="G93" s="14"/>
    </row>
    <row r="94" spans="1:7" ht="38.25">
      <c r="A94" s="82" t="s">
        <v>0</v>
      </c>
      <c r="B94" s="83" t="s">
        <v>248</v>
      </c>
      <c r="C94" s="86" t="s">
        <v>249</v>
      </c>
      <c r="D94" s="83" t="s">
        <v>2</v>
      </c>
      <c r="E94" s="73">
        <v>69.4</v>
      </c>
      <c r="F94" s="68"/>
      <c r="G94" s="52">
        <f>E94*F94</f>
        <v>0</v>
      </c>
    </row>
    <row r="95" spans="1:7" ht="14.25">
      <c r="A95" s="82" t="s">
        <v>3</v>
      </c>
      <c r="B95" s="83" t="s">
        <v>40</v>
      </c>
      <c r="C95" s="91" t="s">
        <v>181</v>
      </c>
      <c r="D95" s="83" t="s">
        <v>2</v>
      </c>
      <c r="E95" s="73">
        <v>69.4</v>
      </c>
      <c r="F95" s="69"/>
      <c r="G95" s="52">
        <f>E95*F95</f>
        <v>0</v>
      </c>
    </row>
    <row r="96" spans="1:7" ht="14.25">
      <c r="A96" s="82" t="s">
        <v>4</v>
      </c>
      <c r="B96" s="83" t="s">
        <v>20</v>
      </c>
      <c r="C96" s="86" t="s">
        <v>180</v>
      </c>
      <c r="D96" s="83" t="s">
        <v>2</v>
      </c>
      <c r="E96" s="73">
        <v>69.4</v>
      </c>
      <c r="F96" s="69"/>
      <c r="G96" s="52">
        <f>E96*F96</f>
        <v>0</v>
      </c>
    </row>
    <row r="97" spans="1:7" ht="34.5" customHeight="1">
      <c r="A97" s="137" t="s">
        <v>195</v>
      </c>
      <c r="B97" s="135"/>
      <c r="C97" s="135"/>
      <c r="D97" s="77"/>
      <c r="E97" s="77"/>
      <c r="F97" s="78"/>
      <c r="G97" s="14"/>
    </row>
    <row r="98" spans="1:7" ht="25.5">
      <c r="A98" s="82" t="s">
        <v>0</v>
      </c>
      <c r="B98" s="83" t="s">
        <v>60</v>
      </c>
      <c r="C98" s="90" t="s">
        <v>74</v>
      </c>
      <c r="D98" s="83" t="s">
        <v>2</v>
      </c>
      <c r="E98" s="73">
        <v>143.6</v>
      </c>
      <c r="F98" s="68"/>
      <c r="G98" s="52">
        <f>E98*F98</f>
        <v>0</v>
      </c>
    </row>
    <row r="99" spans="1:7" ht="14.25">
      <c r="A99" s="82" t="s">
        <v>3</v>
      </c>
      <c r="B99" s="83" t="s">
        <v>40</v>
      </c>
      <c r="C99" s="92" t="s">
        <v>193</v>
      </c>
      <c r="D99" s="83" t="s">
        <v>2</v>
      </c>
      <c r="E99" s="73">
        <v>143.6</v>
      </c>
      <c r="F99" s="68"/>
      <c r="G99" s="52">
        <f>E99*F99</f>
        <v>0</v>
      </c>
    </row>
    <row r="100" spans="1:7" ht="25.5">
      <c r="A100" s="82" t="s">
        <v>4</v>
      </c>
      <c r="B100" s="83" t="s">
        <v>61</v>
      </c>
      <c r="C100" s="89" t="s">
        <v>191</v>
      </c>
      <c r="D100" s="83" t="s">
        <v>2</v>
      </c>
      <c r="E100" s="73">
        <v>143.6</v>
      </c>
      <c r="F100" s="68"/>
      <c r="G100" s="52">
        <f>E100*F100</f>
        <v>0</v>
      </c>
    </row>
    <row r="101" spans="1:7" ht="14.25">
      <c r="A101" s="82" t="s">
        <v>5</v>
      </c>
      <c r="B101" s="83" t="s">
        <v>20</v>
      </c>
      <c r="C101" s="86" t="s">
        <v>180</v>
      </c>
      <c r="D101" s="83" t="s">
        <v>2</v>
      </c>
      <c r="E101" s="73">
        <v>143.6</v>
      </c>
      <c r="F101" s="68"/>
      <c r="G101" s="52">
        <f>E101*F101</f>
        <v>0</v>
      </c>
    </row>
    <row r="102" spans="1:7" ht="34.5" customHeight="1">
      <c r="A102" s="137" t="s">
        <v>278</v>
      </c>
      <c r="B102" s="135"/>
      <c r="C102" s="135"/>
      <c r="D102" s="77"/>
      <c r="E102" s="77"/>
      <c r="F102" s="78"/>
      <c r="G102" s="14"/>
    </row>
    <row r="103" spans="1:7" ht="25.5">
      <c r="A103" s="82" t="s">
        <v>0</v>
      </c>
      <c r="B103" s="83" t="s">
        <v>61</v>
      </c>
      <c r="C103" s="89" t="s">
        <v>191</v>
      </c>
      <c r="D103" s="83" t="s">
        <v>2</v>
      </c>
      <c r="E103" s="73">
        <v>9.4</v>
      </c>
      <c r="F103" s="68"/>
      <c r="G103" s="52">
        <f>E103*F103</f>
        <v>0</v>
      </c>
    </row>
    <row r="104" spans="1:7" ht="14.25">
      <c r="A104" s="82" t="s">
        <v>3</v>
      </c>
      <c r="B104" s="83" t="s">
        <v>40</v>
      </c>
      <c r="C104" s="92" t="s">
        <v>279</v>
      </c>
      <c r="D104" s="83" t="s">
        <v>2</v>
      </c>
      <c r="E104" s="73">
        <v>9.4</v>
      </c>
      <c r="F104" s="68"/>
      <c r="G104" s="52">
        <f>E104*F104</f>
        <v>0</v>
      </c>
    </row>
    <row r="105" spans="1:7" ht="25.5">
      <c r="A105" s="82" t="s">
        <v>4</v>
      </c>
      <c r="B105" s="83" t="s">
        <v>61</v>
      </c>
      <c r="C105" s="89" t="s">
        <v>191</v>
      </c>
      <c r="D105" s="83" t="s">
        <v>2</v>
      </c>
      <c r="E105" s="73">
        <v>9.4</v>
      </c>
      <c r="F105" s="68"/>
      <c r="G105" s="52">
        <f>E105*F105</f>
        <v>0</v>
      </c>
    </row>
    <row r="106" spans="1:7" ht="14.25">
      <c r="A106" s="82" t="s">
        <v>5</v>
      </c>
      <c r="B106" s="83" t="s">
        <v>20</v>
      </c>
      <c r="C106" s="86" t="s">
        <v>180</v>
      </c>
      <c r="D106" s="83" t="s">
        <v>2</v>
      </c>
      <c r="E106" s="73">
        <v>9.4</v>
      </c>
      <c r="F106" s="68"/>
      <c r="G106" s="52">
        <f>E106*F106</f>
        <v>0</v>
      </c>
    </row>
    <row r="107" spans="1:7" ht="15.75">
      <c r="A107" s="132" t="s">
        <v>141</v>
      </c>
      <c r="B107" s="132"/>
      <c r="C107" s="132"/>
      <c r="D107" s="93"/>
      <c r="E107" s="93"/>
      <c r="F107" s="93"/>
      <c r="G107" s="14"/>
    </row>
    <row r="108" spans="1:7" ht="27">
      <c r="A108" s="82" t="s">
        <v>0</v>
      </c>
      <c r="B108" s="83" t="s">
        <v>201</v>
      </c>
      <c r="C108" s="90" t="s">
        <v>207</v>
      </c>
      <c r="D108" s="83" t="s">
        <v>1</v>
      </c>
      <c r="E108" s="73">
        <v>36</v>
      </c>
      <c r="F108" s="69"/>
      <c r="G108" s="52">
        <f aca="true" t="shared" si="3" ref="G108:G116">E108*F108</f>
        <v>0</v>
      </c>
    </row>
    <row r="109" spans="1:7" ht="27">
      <c r="A109" s="82" t="s">
        <v>3</v>
      </c>
      <c r="B109" s="83" t="s">
        <v>201</v>
      </c>
      <c r="C109" s="90" t="s">
        <v>208</v>
      </c>
      <c r="D109" s="83" t="s">
        <v>1</v>
      </c>
      <c r="E109" s="73">
        <v>132</v>
      </c>
      <c r="F109" s="69"/>
      <c r="G109" s="52">
        <f t="shared" si="3"/>
        <v>0</v>
      </c>
    </row>
    <row r="110" spans="1:7" ht="27">
      <c r="A110" s="82" t="s">
        <v>4</v>
      </c>
      <c r="B110" s="83" t="s">
        <v>41</v>
      </c>
      <c r="C110" s="86" t="s">
        <v>202</v>
      </c>
      <c r="D110" s="83" t="s">
        <v>1</v>
      </c>
      <c r="E110" s="73">
        <v>406</v>
      </c>
      <c r="F110" s="69"/>
      <c r="G110" s="52">
        <f t="shared" si="3"/>
        <v>0</v>
      </c>
    </row>
    <row r="111" spans="1:7" ht="27">
      <c r="A111" s="82" t="s">
        <v>5</v>
      </c>
      <c r="B111" s="83" t="s">
        <v>41</v>
      </c>
      <c r="C111" s="86" t="s">
        <v>203</v>
      </c>
      <c r="D111" s="83" t="s">
        <v>1</v>
      </c>
      <c r="E111" s="73">
        <v>32</v>
      </c>
      <c r="F111" s="69"/>
      <c r="G111" s="52">
        <f t="shared" si="3"/>
        <v>0</v>
      </c>
    </row>
    <row r="112" spans="1:7" ht="27">
      <c r="A112" s="82" t="s">
        <v>8</v>
      </c>
      <c r="B112" s="83" t="s">
        <v>41</v>
      </c>
      <c r="C112" s="86" t="s">
        <v>205</v>
      </c>
      <c r="D112" s="83" t="s">
        <v>1</v>
      </c>
      <c r="E112" s="73">
        <v>28</v>
      </c>
      <c r="F112" s="69"/>
      <c r="G112" s="52">
        <f t="shared" si="3"/>
        <v>0</v>
      </c>
    </row>
    <row r="113" spans="1:7" ht="27">
      <c r="A113" s="82" t="s">
        <v>9</v>
      </c>
      <c r="B113" s="83" t="s">
        <v>41</v>
      </c>
      <c r="C113" s="86" t="s">
        <v>204</v>
      </c>
      <c r="D113" s="83" t="s">
        <v>1</v>
      </c>
      <c r="E113" s="73">
        <v>78</v>
      </c>
      <c r="F113" s="69"/>
      <c r="G113" s="52">
        <f t="shared" si="3"/>
        <v>0</v>
      </c>
    </row>
    <row r="114" spans="1:7" ht="27">
      <c r="A114" s="82" t="s">
        <v>24</v>
      </c>
      <c r="B114" s="83" t="s">
        <v>41</v>
      </c>
      <c r="C114" s="86" t="s">
        <v>206</v>
      </c>
      <c r="D114" s="83" t="s">
        <v>1</v>
      </c>
      <c r="E114" s="73">
        <v>42</v>
      </c>
      <c r="F114" s="69"/>
      <c r="G114" s="52">
        <f t="shared" si="3"/>
        <v>0</v>
      </c>
    </row>
    <row r="115" spans="1:7" ht="27">
      <c r="A115" s="82" t="s">
        <v>14</v>
      </c>
      <c r="B115" s="83" t="s">
        <v>41</v>
      </c>
      <c r="C115" s="86" t="s">
        <v>210</v>
      </c>
      <c r="D115" s="83" t="s">
        <v>1</v>
      </c>
      <c r="E115" s="73">
        <v>155</v>
      </c>
      <c r="F115" s="69"/>
      <c r="G115" s="52">
        <f t="shared" si="3"/>
        <v>0</v>
      </c>
    </row>
    <row r="116" spans="1:7" ht="27">
      <c r="A116" s="82" t="s">
        <v>15</v>
      </c>
      <c r="B116" s="83" t="s">
        <v>41</v>
      </c>
      <c r="C116" s="86" t="s">
        <v>211</v>
      </c>
      <c r="D116" s="83" t="s">
        <v>1</v>
      </c>
      <c r="E116" s="73">
        <v>103</v>
      </c>
      <c r="F116" s="69"/>
      <c r="G116" s="52">
        <f t="shared" si="3"/>
        <v>0</v>
      </c>
    </row>
    <row r="117" spans="1:7" ht="15.75">
      <c r="A117" s="134" t="s">
        <v>142</v>
      </c>
      <c r="B117" s="135"/>
      <c r="C117" s="135"/>
      <c r="D117" s="77"/>
      <c r="E117" s="77"/>
      <c r="F117" s="78"/>
      <c r="G117" s="14"/>
    </row>
    <row r="118" spans="1:7" ht="15.75">
      <c r="A118" s="82" t="s">
        <v>0</v>
      </c>
      <c r="B118" s="83" t="s">
        <v>19</v>
      </c>
      <c r="C118" s="84" t="s">
        <v>209</v>
      </c>
      <c r="D118" s="83" t="s">
        <v>1</v>
      </c>
      <c r="E118" s="73">
        <v>569</v>
      </c>
      <c r="F118" s="72"/>
      <c r="G118" s="52">
        <f>E118*F118</f>
        <v>0</v>
      </c>
    </row>
    <row r="119" spans="1:7" ht="15.75">
      <c r="A119" s="134" t="s">
        <v>143</v>
      </c>
      <c r="B119" s="135"/>
      <c r="C119" s="135"/>
      <c r="D119" s="77"/>
      <c r="E119" s="77"/>
      <c r="F119" s="78"/>
      <c r="G119" s="14"/>
    </row>
    <row r="120" spans="1:7" s="5" customFormat="1" ht="30" customHeight="1">
      <c r="A120" s="82" t="s">
        <v>0</v>
      </c>
      <c r="B120" s="83" t="s">
        <v>200</v>
      </c>
      <c r="C120" s="84" t="s">
        <v>224</v>
      </c>
      <c r="D120" s="83" t="s">
        <v>7</v>
      </c>
      <c r="E120" s="54">
        <v>25</v>
      </c>
      <c r="F120" s="69"/>
      <c r="G120" s="52">
        <f>E120*F120</f>
        <v>0</v>
      </c>
    </row>
    <row r="121" spans="1:7" s="5" customFormat="1" ht="25.5">
      <c r="A121" s="82" t="s">
        <v>3</v>
      </c>
      <c r="B121" s="83" t="s">
        <v>200</v>
      </c>
      <c r="C121" s="84" t="s">
        <v>225</v>
      </c>
      <c r="D121" s="83" t="s">
        <v>7</v>
      </c>
      <c r="E121" s="54">
        <v>2</v>
      </c>
      <c r="F121" s="69"/>
      <c r="G121" s="52">
        <f>E121*F121</f>
        <v>0</v>
      </c>
    </row>
    <row r="122" spans="1:7" s="5" customFormat="1" ht="12.75">
      <c r="A122" s="82" t="s">
        <v>4</v>
      </c>
      <c r="B122" s="83" t="s">
        <v>39</v>
      </c>
      <c r="C122" s="84" t="s">
        <v>222</v>
      </c>
      <c r="D122" s="83" t="s">
        <v>7</v>
      </c>
      <c r="E122" s="54">
        <v>2</v>
      </c>
      <c r="F122" s="69"/>
      <c r="G122" s="52">
        <f>E122*F122</f>
        <v>0</v>
      </c>
    </row>
    <row r="123" spans="1:7" s="5" customFormat="1" ht="25.5">
      <c r="A123" s="82" t="s">
        <v>5</v>
      </c>
      <c r="B123" s="83" t="s">
        <v>39</v>
      </c>
      <c r="C123" s="84" t="s">
        <v>223</v>
      </c>
      <c r="D123" s="83" t="s">
        <v>7</v>
      </c>
      <c r="E123" s="54">
        <v>1</v>
      </c>
      <c r="F123" s="69"/>
      <c r="G123" s="52">
        <f>E123*F123</f>
        <v>0</v>
      </c>
    </row>
    <row r="124" spans="1:7" ht="15.75">
      <c r="A124" s="132" t="s">
        <v>196</v>
      </c>
      <c r="B124" s="132"/>
      <c r="C124" s="132"/>
      <c r="D124" s="132"/>
      <c r="E124" s="132"/>
      <c r="F124" s="132"/>
      <c r="G124" s="14"/>
    </row>
    <row r="125" spans="1:7" ht="15.75">
      <c r="A125" s="82" t="s">
        <v>0</v>
      </c>
      <c r="B125" s="83" t="s">
        <v>27</v>
      </c>
      <c r="C125" s="84" t="s">
        <v>28</v>
      </c>
      <c r="D125" s="83" t="s">
        <v>2</v>
      </c>
      <c r="E125" s="73">
        <v>1766</v>
      </c>
      <c r="F125" s="72"/>
      <c r="G125" s="52">
        <f>E125*F125</f>
        <v>0</v>
      </c>
    </row>
    <row r="126" spans="1:7" ht="15.75">
      <c r="A126" s="134" t="s">
        <v>144</v>
      </c>
      <c r="B126" s="135"/>
      <c r="C126" s="135"/>
      <c r="D126" s="77"/>
      <c r="E126" s="77"/>
      <c r="F126" s="78"/>
      <c r="G126" s="14"/>
    </row>
    <row r="127" spans="1:7" ht="12.75">
      <c r="A127" s="82" t="s">
        <v>0</v>
      </c>
      <c r="B127" s="83" t="s">
        <v>39</v>
      </c>
      <c r="C127" s="84" t="s">
        <v>221</v>
      </c>
      <c r="D127" s="83" t="s">
        <v>7</v>
      </c>
      <c r="E127" s="54">
        <v>8</v>
      </c>
      <c r="F127" s="69"/>
      <c r="G127" s="52">
        <f>E127*F127</f>
        <v>0</v>
      </c>
    </row>
    <row r="128" spans="1:7" ht="15.75">
      <c r="A128" s="134" t="s">
        <v>283</v>
      </c>
      <c r="B128" s="135"/>
      <c r="C128" s="135"/>
      <c r="D128" s="135"/>
      <c r="E128" s="135"/>
      <c r="F128" s="138"/>
      <c r="G128" s="119"/>
    </row>
    <row r="129" spans="1:8" ht="25.5">
      <c r="A129" s="155" t="s">
        <v>0</v>
      </c>
      <c r="B129" s="156"/>
      <c r="C129" s="157" t="s">
        <v>280</v>
      </c>
      <c r="D129" s="156" t="s">
        <v>31</v>
      </c>
      <c r="E129" s="158">
        <v>1</v>
      </c>
      <c r="F129" s="159"/>
      <c r="G129" s="160">
        <f>E129*F129</f>
        <v>0</v>
      </c>
      <c r="H129" s="2" t="s">
        <v>284</v>
      </c>
    </row>
    <row r="130" spans="1:7" ht="25.5">
      <c r="A130" s="82" t="s">
        <v>3</v>
      </c>
      <c r="B130" s="83"/>
      <c r="C130" s="118" t="s">
        <v>282</v>
      </c>
      <c r="D130" s="83" t="s">
        <v>31</v>
      </c>
      <c r="E130" s="54">
        <v>1</v>
      </c>
      <c r="F130" s="69"/>
      <c r="G130" s="52">
        <f>E130*F130</f>
        <v>0</v>
      </c>
    </row>
    <row r="131" spans="1:7" ht="12.75">
      <c r="A131" s="82" t="s">
        <v>4</v>
      </c>
      <c r="B131" s="83"/>
      <c r="C131" s="84" t="s">
        <v>281</v>
      </c>
      <c r="D131" s="83" t="s">
        <v>31</v>
      </c>
      <c r="E131" s="54">
        <v>1</v>
      </c>
      <c r="F131" s="69"/>
      <c r="G131" s="52">
        <v>0</v>
      </c>
    </row>
    <row r="132" spans="1:7" ht="15" customHeight="1">
      <c r="A132" s="133" t="s">
        <v>90</v>
      </c>
      <c r="B132" s="133"/>
      <c r="C132" s="133"/>
      <c r="D132" s="133"/>
      <c r="E132" s="133"/>
      <c r="F132" s="133"/>
      <c r="G132" s="47">
        <f>SUM(G6:G131)-G129</f>
        <v>0</v>
      </c>
    </row>
    <row r="136" spans="1:8" ht="12.75">
      <c r="A136" s="2"/>
      <c r="C136" s="2"/>
      <c r="H136" s="46"/>
    </row>
    <row r="137" spans="1:5" ht="12.75">
      <c r="A137" s="2"/>
      <c r="C137" s="2"/>
      <c r="E137" s="16"/>
    </row>
  </sheetData>
  <sheetProtection/>
  <mergeCells count="27">
    <mergeCell ref="A128:F128"/>
    <mergeCell ref="A6:C6"/>
    <mergeCell ref="A10:C10"/>
    <mergeCell ref="A1:G1"/>
    <mergeCell ref="A3:G3"/>
    <mergeCell ref="A2:G2"/>
    <mergeCell ref="A4:G4"/>
    <mergeCell ref="A71:C71"/>
    <mergeCell ref="A65:C65"/>
    <mergeCell ref="A42:C42"/>
    <mergeCell ref="A119:C119"/>
    <mergeCell ref="A117:C117"/>
    <mergeCell ref="A25:C25"/>
    <mergeCell ref="A27:C27"/>
    <mergeCell ref="A30:C30"/>
    <mergeCell ref="A60:C60"/>
    <mergeCell ref="A102:C102"/>
    <mergeCell ref="A124:F124"/>
    <mergeCell ref="A132:F132"/>
    <mergeCell ref="A126:C126"/>
    <mergeCell ref="A107:C107"/>
    <mergeCell ref="A76:C76"/>
    <mergeCell ref="A54:C54"/>
    <mergeCell ref="A82:C82"/>
    <mergeCell ref="A88:C88"/>
    <mergeCell ref="A93:C93"/>
    <mergeCell ref="A97:C97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105" zoomScaleSheetLayoutView="100" zoomScalePageLayoutView="90" workbookViewId="0" topLeftCell="A1">
      <selection activeCell="G6" sqref="G6"/>
    </sheetView>
  </sheetViews>
  <sheetFormatPr defaultColWidth="9.00390625" defaultRowHeight="15" customHeight="1"/>
  <cols>
    <col min="1" max="1" width="4.00390625" style="4" bestFit="1" customWidth="1"/>
    <col min="2" max="2" width="15.375" style="2" customWidth="1"/>
    <col min="3" max="3" width="95.25390625" style="1" customWidth="1"/>
    <col min="4" max="4" width="6.625" style="2" customWidth="1"/>
    <col min="5" max="5" width="9.125" style="3" customWidth="1"/>
    <col min="6" max="6" width="12.75390625" style="16" customWidth="1"/>
    <col min="7" max="7" width="18.00390625" style="13" customWidth="1"/>
    <col min="8" max="16384" width="9.125" style="2" customWidth="1"/>
  </cols>
  <sheetData>
    <row r="1" spans="1:7" ht="24.75" customHeight="1">
      <c r="A1" s="139" t="s">
        <v>36</v>
      </c>
      <c r="B1" s="139"/>
      <c r="C1" s="139"/>
      <c r="D1" s="139"/>
      <c r="E1" s="139"/>
      <c r="F1" s="139"/>
      <c r="G1" s="139"/>
    </row>
    <row r="2" spans="1:7" ht="15" customHeight="1">
      <c r="A2" s="141" t="str">
        <f>Zestawienie!E17</f>
        <v>45 233 140-2 Roboty  drogowe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ht="24" customHeight="1">
      <c r="A4" s="142" t="str">
        <f>Zestawienie!B17</f>
        <v>Docelowa organizacja ruchu</v>
      </c>
      <c r="B4" s="142"/>
      <c r="C4" s="142"/>
      <c r="D4" s="142"/>
      <c r="E4" s="142"/>
      <c r="F4" s="142"/>
      <c r="G4" s="142"/>
    </row>
    <row r="5" spans="1:7" ht="27" customHeight="1">
      <c r="A5" s="40" t="s">
        <v>13</v>
      </c>
      <c r="B5" s="35" t="s">
        <v>12</v>
      </c>
      <c r="C5" s="36" t="s">
        <v>11</v>
      </c>
      <c r="D5" s="35" t="s">
        <v>6</v>
      </c>
      <c r="E5" s="41" t="s">
        <v>46</v>
      </c>
      <c r="F5" s="39" t="s">
        <v>88</v>
      </c>
      <c r="G5" s="38" t="s">
        <v>89</v>
      </c>
    </row>
    <row r="6" spans="1:7" ht="15" customHeight="1">
      <c r="A6" s="134" t="s">
        <v>44</v>
      </c>
      <c r="B6" s="135"/>
      <c r="C6" s="135"/>
      <c r="D6" s="77"/>
      <c r="E6" s="77"/>
      <c r="F6" s="78"/>
      <c r="G6" s="14"/>
    </row>
    <row r="7" spans="1:7" ht="30" customHeight="1">
      <c r="A7" s="82" t="s">
        <v>0</v>
      </c>
      <c r="B7" s="83" t="s">
        <v>16</v>
      </c>
      <c r="C7" s="95" t="s">
        <v>233</v>
      </c>
      <c r="D7" s="54" t="s">
        <v>7</v>
      </c>
      <c r="E7" s="54">
        <v>9</v>
      </c>
      <c r="F7" s="61"/>
      <c r="G7" s="53">
        <f aca="true" t="shared" si="0" ref="G7:G14">E7*F7</f>
        <v>0</v>
      </c>
    </row>
    <row r="8" spans="1:7" ht="30" customHeight="1">
      <c r="A8" s="82" t="s">
        <v>3</v>
      </c>
      <c r="B8" s="83" t="s">
        <v>16</v>
      </c>
      <c r="C8" s="95" t="s">
        <v>234</v>
      </c>
      <c r="D8" s="54" t="s">
        <v>7</v>
      </c>
      <c r="E8" s="54">
        <v>1</v>
      </c>
      <c r="F8" s="61"/>
      <c r="G8" s="53">
        <f>E8*F8</f>
        <v>0</v>
      </c>
    </row>
    <row r="9" spans="1:7" ht="15" customHeight="1">
      <c r="A9" s="82" t="s">
        <v>4</v>
      </c>
      <c r="B9" s="83" t="s">
        <v>16</v>
      </c>
      <c r="C9" s="95" t="s">
        <v>78</v>
      </c>
      <c r="D9" s="54" t="s">
        <v>7</v>
      </c>
      <c r="E9" s="54">
        <v>15</v>
      </c>
      <c r="F9" s="61"/>
      <c r="G9" s="53">
        <f t="shared" si="0"/>
        <v>0</v>
      </c>
    </row>
    <row r="10" spans="1:7" ht="45" customHeight="1">
      <c r="A10" s="82" t="s">
        <v>5</v>
      </c>
      <c r="B10" s="83" t="s">
        <v>42</v>
      </c>
      <c r="C10" s="95" t="s">
        <v>228</v>
      </c>
      <c r="D10" s="54" t="s">
        <v>7</v>
      </c>
      <c r="E10" s="54">
        <v>2</v>
      </c>
      <c r="F10" s="11"/>
      <c r="G10" s="53">
        <f t="shared" si="0"/>
        <v>0</v>
      </c>
    </row>
    <row r="11" spans="1:7" ht="45" customHeight="1">
      <c r="A11" s="82" t="s">
        <v>8</v>
      </c>
      <c r="B11" s="83" t="s">
        <v>42</v>
      </c>
      <c r="C11" s="95" t="s">
        <v>229</v>
      </c>
      <c r="D11" s="54" t="s">
        <v>7</v>
      </c>
      <c r="E11" s="54">
        <v>13</v>
      </c>
      <c r="F11" s="11"/>
      <c r="G11" s="53">
        <f>E11*F11</f>
        <v>0</v>
      </c>
    </row>
    <row r="12" spans="1:7" ht="45" customHeight="1">
      <c r="A12" s="82" t="s">
        <v>9</v>
      </c>
      <c r="B12" s="83" t="s">
        <v>42</v>
      </c>
      <c r="C12" s="95" t="s">
        <v>231</v>
      </c>
      <c r="D12" s="54" t="s">
        <v>7</v>
      </c>
      <c r="E12" s="54">
        <v>10</v>
      </c>
      <c r="F12" s="11"/>
      <c r="G12" s="53">
        <f>E12*F12</f>
        <v>0</v>
      </c>
    </row>
    <row r="13" spans="1:7" ht="15" customHeight="1">
      <c r="A13" s="82" t="s">
        <v>24</v>
      </c>
      <c r="B13" s="83" t="s">
        <v>42</v>
      </c>
      <c r="C13" s="95" t="s">
        <v>235</v>
      </c>
      <c r="D13" s="54" t="s">
        <v>7</v>
      </c>
      <c r="E13" s="54">
        <v>8</v>
      </c>
      <c r="F13" s="11"/>
      <c r="G13" s="53">
        <f>E13*F13</f>
        <v>0</v>
      </c>
    </row>
    <row r="14" spans="1:7" ht="30" customHeight="1">
      <c r="A14" s="82" t="s">
        <v>14</v>
      </c>
      <c r="B14" s="83" t="s">
        <v>42</v>
      </c>
      <c r="C14" s="95" t="s">
        <v>87</v>
      </c>
      <c r="D14" s="54" t="s">
        <v>7</v>
      </c>
      <c r="E14" s="54">
        <v>24</v>
      </c>
      <c r="F14" s="11"/>
      <c r="G14" s="53">
        <f t="shared" si="0"/>
        <v>0</v>
      </c>
    </row>
    <row r="15" spans="1:7" ht="15" customHeight="1">
      <c r="A15" s="134" t="s">
        <v>45</v>
      </c>
      <c r="B15" s="135"/>
      <c r="C15" s="135"/>
      <c r="D15" s="77"/>
      <c r="E15" s="77"/>
      <c r="F15" s="78"/>
      <c r="G15" s="14"/>
    </row>
    <row r="16" spans="1:7" s="44" customFormat="1" ht="15" customHeight="1">
      <c r="A16" s="82" t="s">
        <v>0</v>
      </c>
      <c r="B16" s="83" t="s">
        <v>43</v>
      </c>
      <c r="C16" s="94" t="s">
        <v>232</v>
      </c>
      <c r="D16" s="54" t="s">
        <v>2</v>
      </c>
      <c r="E16" s="62">
        <v>9.06</v>
      </c>
      <c r="F16" s="11"/>
      <c r="G16" s="53">
        <f>E16*F16</f>
        <v>0</v>
      </c>
    </row>
    <row r="17" spans="1:7" s="44" customFormat="1" ht="30" customHeight="1">
      <c r="A17" s="82" t="s">
        <v>3</v>
      </c>
      <c r="B17" s="83" t="s">
        <v>43</v>
      </c>
      <c r="C17" s="94" t="s">
        <v>230</v>
      </c>
      <c r="D17" s="54" t="s">
        <v>2</v>
      </c>
      <c r="E17" s="62">
        <v>177.94</v>
      </c>
      <c r="F17" s="11"/>
      <c r="G17" s="53">
        <f>E17*F17</f>
        <v>0</v>
      </c>
    </row>
    <row r="18" spans="1:7" ht="15" customHeight="1">
      <c r="A18" s="144" t="s">
        <v>90</v>
      </c>
      <c r="B18" s="145"/>
      <c r="C18" s="145"/>
      <c r="D18" s="145"/>
      <c r="E18" s="145"/>
      <c r="F18" s="146"/>
      <c r="G18" s="47">
        <f>SUM(G6:G17)</f>
        <v>0</v>
      </c>
    </row>
  </sheetData>
  <sheetProtection/>
  <mergeCells count="7">
    <mergeCell ref="A18:F18"/>
    <mergeCell ref="A1:G1"/>
    <mergeCell ref="A3:G3"/>
    <mergeCell ref="A2:G2"/>
    <mergeCell ref="A4:G4"/>
    <mergeCell ref="A6:C6"/>
    <mergeCell ref="A15:C15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90" workbookViewId="0" topLeftCell="A1">
      <selection activeCell="G20" sqref="G20"/>
    </sheetView>
  </sheetViews>
  <sheetFormatPr defaultColWidth="9.00390625" defaultRowHeight="12.75"/>
  <cols>
    <col min="1" max="1" width="4.00390625" style="4" bestFit="1" customWidth="1"/>
    <col min="2" max="2" width="17.00390625" style="2" customWidth="1"/>
    <col min="3" max="3" width="89.375" style="1" customWidth="1"/>
    <col min="4" max="4" width="6.625" style="27" customWidth="1"/>
    <col min="5" max="5" width="9.125" style="3" customWidth="1"/>
    <col min="6" max="6" width="12.75390625" style="28" customWidth="1"/>
    <col min="7" max="7" width="18.00390625" style="28" customWidth="1"/>
    <col min="8" max="16384" width="9.125" style="2" customWidth="1"/>
  </cols>
  <sheetData>
    <row r="1" spans="1:7" ht="20.25">
      <c r="A1" s="139" t="s">
        <v>36</v>
      </c>
      <c r="B1" s="139"/>
      <c r="C1" s="139"/>
      <c r="D1" s="139"/>
      <c r="E1" s="139"/>
      <c r="F1" s="139"/>
      <c r="G1" s="139"/>
    </row>
    <row r="2" spans="1:7" ht="12.75">
      <c r="A2" s="141" t="str">
        <f>Zestawienie!E18</f>
        <v>77 211 400-6 Usługi wycinania drzew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ht="18">
      <c r="A4" s="142" t="str">
        <f>Zestawienie!B18</f>
        <v>Wycinka zieleni</v>
      </c>
      <c r="B4" s="142"/>
      <c r="C4" s="142"/>
      <c r="D4" s="142"/>
      <c r="E4" s="142"/>
      <c r="F4" s="142"/>
      <c r="G4" s="142"/>
    </row>
    <row r="5" spans="1:7" ht="25.5">
      <c r="A5" s="37" t="s">
        <v>13</v>
      </c>
      <c r="B5" s="35" t="s">
        <v>12</v>
      </c>
      <c r="C5" s="36" t="s">
        <v>11</v>
      </c>
      <c r="D5" s="37" t="s">
        <v>6</v>
      </c>
      <c r="E5" s="38" t="s">
        <v>46</v>
      </c>
      <c r="F5" s="39" t="s">
        <v>88</v>
      </c>
      <c r="G5" s="38" t="s">
        <v>89</v>
      </c>
    </row>
    <row r="6" spans="1:8" ht="25.5">
      <c r="A6" s="82" t="s">
        <v>0</v>
      </c>
      <c r="B6" s="83" t="s">
        <v>79</v>
      </c>
      <c r="C6" s="84" t="s">
        <v>132</v>
      </c>
      <c r="D6" s="83" t="s">
        <v>7</v>
      </c>
      <c r="E6" s="107">
        <v>4</v>
      </c>
      <c r="F6" s="57"/>
      <c r="G6" s="53">
        <f>E6*F6</f>
        <v>0</v>
      </c>
      <c r="H6" s="45"/>
    </row>
    <row r="7" spans="1:8" ht="25.5">
      <c r="A7" s="82" t="s">
        <v>3</v>
      </c>
      <c r="B7" s="83" t="s">
        <v>79</v>
      </c>
      <c r="C7" s="84" t="s">
        <v>80</v>
      </c>
      <c r="D7" s="83" t="s">
        <v>7</v>
      </c>
      <c r="E7" s="107">
        <v>1</v>
      </c>
      <c r="F7" s="57"/>
      <c r="G7" s="53">
        <f>E7*F7</f>
        <v>0</v>
      </c>
      <c r="H7" s="45"/>
    </row>
    <row r="8" spans="1:8" ht="25.5">
      <c r="A8" s="82" t="s">
        <v>4</v>
      </c>
      <c r="B8" s="83" t="s">
        <v>79</v>
      </c>
      <c r="C8" s="84" t="s">
        <v>252</v>
      </c>
      <c r="D8" s="83" t="s">
        <v>253</v>
      </c>
      <c r="E8" s="107">
        <v>73</v>
      </c>
      <c r="F8" s="57"/>
      <c r="G8" s="53">
        <f>E8*F8</f>
        <v>0</v>
      </c>
      <c r="H8" s="45"/>
    </row>
    <row r="9" spans="1:7" s="7" customFormat="1" ht="12.75">
      <c r="A9" s="133" t="s">
        <v>90</v>
      </c>
      <c r="B9" s="133"/>
      <c r="C9" s="133"/>
      <c r="D9" s="133"/>
      <c r="E9" s="133"/>
      <c r="F9" s="133"/>
      <c r="G9" s="47">
        <f>SUM(G6:G8)</f>
        <v>0</v>
      </c>
    </row>
  </sheetData>
  <sheetProtection/>
  <mergeCells count="5">
    <mergeCell ref="A1:G1"/>
    <mergeCell ref="A2:G2"/>
    <mergeCell ref="A3:G3"/>
    <mergeCell ref="A4:G4"/>
    <mergeCell ref="A9:F9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90" workbookViewId="0" topLeftCell="A2">
      <selection activeCell="G28" sqref="G28"/>
    </sheetView>
  </sheetViews>
  <sheetFormatPr defaultColWidth="9.00390625" defaultRowHeight="12.75"/>
  <cols>
    <col min="1" max="1" width="5.25390625" style="4" customWidth="1"/>
    <col min="2" max="2" width="15.75390625" style="2" customWidth="1"/>
    <col min="3" max="3" width="100.25390625" style="1" customWidth="1"/>
    <col min="4" max="4" width="6.625" style="2" customWidth="1"/>
    <col min="5" max="5" width="10.75390625" style="3" bestFit="1" customWidth="1"/>
    <col min="6" max="6" width="12.375" style="17" customWidth="1"/>
    <col min="7" max="7" width="18.125" style="18" customWidth="1"/>
    <col min="8" max="16384" width="9.125" style="2" customWidth="1"/>
  </cols>
  <sheetData>
    <row r="1" spans="1:7" ht="20.25">
      <c r="A1" s="139" t="s">
        <v>36</v>
      </c>
      <c r="B1" s="139"/>
      <c r="C1" s="139"/>
      <c r="D1" s="139"/>
      <c r="E1" s="139"/>
      <c r="F1" s="139"/>
      <c r="G1" s="139"/>
    </row>
    <row r="2" spans="1:7" ht="12.75">
      <c r="A2" s="141" t="str">
        <f>Zestawienie!E19</f>
        <v>45 230 000-8 Roboty budowlane w zakresie budowy rurociągów, linii komunikacyjnych i elektroenergetycznych, autostrad, dróg, lotnisk i kolei; wyrównywanie terenu</v>
      </c>
      <c r="B2" s="141"/>
      <c r="C2" s="141"/>
      <c r="D2" s="141"/>
      <c r="E2" s="141"/>
      <c r="F2" s="141"/>
      <c r="G2" s="141"/>
    </row>
    <row r="3" spans="1:7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ht="18">
      <c r="A4" s="142" t="str">
        <f>Zestawienie!B19</f>
        <v>Kanalizacja deszczowa</v>
      </c>
      <c r="B4" s="142"/>
      <c r="C4" s="142"/>
      <c r="D4" s="142"/>
      <c r="E4" s="142"/>
      <c r="F4" s="142"/>
      <c r="G4" s="142"/>
    </row>
    <row r="5" spans="1:7" ht="25.5">
      <c r="A5" s="40" t="s">
        <v>13</v>
      </c>
      <c r="B5" s="35" t="s">
        <v>12</v>
      </c>
      <c r="C5" s="36" t="s">
        <v>11</v>
      </c>
      <c r="D5" s="35" t="s">
        <v>6</v>
      </c>
      <c r="E5" s="41" t="s">
        <v>46</v>
      </c>
      <c r="F5" s="39" t="s">
        <v>88</v>
      </c>
      <c r="G5" s="38" t="s">
        <v>89</v>
      </c>
    </row>
    <row r="6" spans="1:7" s="7" customFormat="1" ht="15.75">
      <c r="A6" s="134" t="s">
        <v>81</v>
      </c>
      <c r="B6" s="135"/>
      <c r="C6" s="135"/>
      <c r="D6" s="77"/>
      <c r="E6" s="77"/>
      <c r="F6" s="78"/>
      <c r="G6" s="56"/>
    </row>
    <row r="7" spans="1:7" ht="12.75" customHeight="1">
      <c r="A7" s="96">
        <v>1</v>
      </c>
      <c r="B7" s="97" t="s">
        <v>82</v>
      </c>
      <c r="C7" s="95" t="s">
        <v>148</v>
      </c>
      <c r="D7" s="54" t="s">
        <v>10</v>
      </c>
      <c r="E7" s="74">
        <f>(E18+E19+E20)/1000</f>
        <v>0.312</v>
      </c>
      <c r="F7" s="53"/>
      <c r="G7" s="52">
        <f>E7*F7</f>
        <v>0</v>
      </c>
    </row>
    <row r="8" spans="1:7" ht="15.75">
      <c r="A8" s="134" t="s">
        <v>83</v>
      </c>
      <c r="B8" s="135"/>
      <c r="C8" s="135"/>
      <c r="D8" s="77"/>
      <c r="E8" s="77"/>
      <c r="F8" s="78"/>
      <c r="G8" s="56"/>
    </row>
    <row r="9" spans="1:7" ht="37.5" customHeight="1">
      <c r="A9" s="98">
        <v>1</v>
      </c>
      <c r="B9" s="97" t="s">
        <v>82</v>
      </c>
      <c r="C9" s="99" t="s">
        <v>236</v>
      </c>
      <c r="D9" s="54" t="s">
        <v>26</v>
      </c>
      <c r="E9" s="73">
        <v>651.87</v>
      </c>
      <c r="F9" s="72"/>
      <c r="G9" s="52">
        <f aca="true" t="shared" si="0" ref="G9:G16">E9*F9</f>
        <v>0</v>
      </c>
    </row>
    <row r="10" spans="1:7" ht="15.75" customHeight="1">
      <c r="A10" s="98">
        <f>A9+1</f>
        <v>2</v>
      </c>
      <c r="B10" s="100" t="s">
        <v>82</v>
      </c>
      <c r="C10" s="101" t="s">
        <v>145</v>
      </c>
      <c r="D10" s="54" t="s">
        <v>26</v>
      </c>
      <c r="E10" s="73">
        <v>162.97</v>
      </c>
      <c r="F10" s="72"/>
      <c r="G10" s="52">
        <f t="shared" si="0"/>
        <v>0</v>
      </c>
    </row>
    <row r="11" spans="1:7" ht="29.25" customHeight="1">
      <c r="A11" s="98">
        <f>A10+1</f>
        <v>3</v>
      </c>
      <c r="B11" s="97" t="s">
        <v>82</v>
      </c>
      <c r="C11" s="102" t="s">
        <v>237</v>
      </c>
      <c r="D11" s="54" t="s">
        <v>26</v>
      </c>
      <c r="E11" s="73">
        <v>49.93</v>
      </c>
      <c r="F11" s="72"/>
      <c r="G11" s="52">
        <f>E11*F11</f>
        <v>0</v>
      </c>
    </row>
    <row r="12" spans="1:7" ht="15.75">
      <c r="A12" s="98">
        <f>A11+1</f>
        <v>4</v>
      </c>
      <c r="B12" s="97" t="s">
        <v>82</v>
      </c>
      <c r="C12" s="103" t="s">
        <v>238</v>
      </c>
      <c r="D12" s="54" t="s">
        <v>26</v>
      </c>
      <c r="E12" s="73">
        <v>99.86</v>
      </c>
      <c r="F12" s="72"/>
      <c r="G12" s="52">
        <f t="shared" si="0"/>
        <v>0</v>
      </c>
    </row>
    <row r="13" spans="1:7" ht="15.75">
      <c r="A13" s="98">
        <f>A12+1</f>
        <v>5</v>
      </c>
      <c r="B13" s="97" t="s">
        <v>82</v>
      </c>
      <c r="C13" s="83" t="s">
        <v>146</v>
      </c>
      <c r="D13" s="54" t="s">
        <v>26</v>
      </c>
      <c r="E13" s="73">
        <v>173.45</v>
      </c>
      <c r="F13" s="72"/>
      <c r="G13" s="52">
        <f t="shared" si="0"/>
        <v>0</v>
      </c>
    </row>
    <row r="14" spans="1:7" ht="37.5" customHeight="1">
      <c r="A14" s="98">
        <f>A13+1</f>
        <v>6</v>
      </c>
      <c r="B14" s="97" t="s">
        <v>82</v>
      </c>
      <c r="C14" s="99" t="s">
        <v>239</v>
      </c>
      <c r="D14" s="54" t="s">
        <v>26</v>
      </c>
      <c r="E14" s="73">
        <v>522.16</v>
      </c>
      <c r="F14" s="72"/>
      <c r="G14" s="52">
        <f t="shared" si="0"/>
        <v>0</v>
      </c>
    </row>
    <row r="15" spans="1:7" ht="14.25">
      <c r="A15" s="98">
        <v>7</v>
      </c>
      <c r="B15" s="97" t="s">
        <v>82</v>
      </c>
      <c r="C15" s="84" t="s">
        <v>149</v>
      </c>
      <c r="D15" s="54" t="s">
        <v>26</v>
      </c>
      <c r="E15" s="73">
        <v>292.72</v>
      </c>
      <c r="F15" s="53"/>
      <c r="G15" s="52">
        <f>E15*F15</f>
        <v>0</v>
      </c>
    </row>
    <row r="16" spans="1:7" ht="12.75">
      <c r="A16" s="98">
        <v>8</v>
      </c>
      <c r="B16" s="97" t="s">
        <v>82</v>
      </c>
      <c r="C16" s="104" t="s">
        <v>240</v>
      </c>
      <c r="D16" s="54" t="s">
        <v>31</v>
      </c>
      <c r="E16" s="73">
        <v>3</v>
      </c>
      <c r="F16" s="53"/>
      <c r="G16" s="52">
        <f t="shared" si="0"/>
        <v>0</v>
      </c>
    </row>
    <row r="17" spans="1:7" ht="15.75">
      <c r="A17" s="134" t="s">
        <v>84</v>
      </c>
      <c r="B17" s="135"/>
      <c r="C17" s="135"/>
      <c r="D17" s="77"/>
      <c r="E17" s="77"/>
      <c r="F17" s="78"/>
      <c r="G17" s="55"/>
    </row>
    <row r="18" spans="1:7" ht="12.75">
      <c r="A18" s="96">
        <v>1</v>
      </c>
      <c r="B18" s="97" t="s">
        <v>82</v>
      </c>
      <c r="C18" s="105" t="s">
        <v>241</v>
      </c>
      <c r="D18" s="54" t="s">
        <v>147</v>
      </c>
      <c r="E18" s="73">
        <v>10.5</v>
      </c>
      <c r="F18" s="53"/>
      <c r="G18" s="52">
        <f aca="true" t="shared" si="1" ref="G18:G27">E18*F18</f>
        <v>0</v>
      </c>
    </row>
    <row r="19" spans="1:7" ht="15" customHeight="1">
      <c r="A19" s="96">
        <v>2</v>
      </c>
      <c r="B19" s="97" t="s">
        <v>82</v>
      </c>
      <c r="C19" s="105" t="s">
        <v>150</v>
      </c>
      <c r="D19" s="54" t="s">
        <v>147</v>
      </c>
      <c r="E19" s="73">
        <v>159</v>
      </c>
      <c r="F19" s="53"/>
      <c r="G19" s="52">
        <f t="shared" si="1"/>
        <v>0</v>
      </c>
    </row>
    <row r="20" spans="1:7" ht="12.75">
      <c r="A20" s="96">
        <v>3</v>
      </c>
      <c r="B20" s="97" t="s">
        <v>82</v>
      </c>
      <c r="C20" s="105" t="s">
        <v>151</v>
      </c>
      <c r="D20" s="54" t="s">
        <v>147</v>
      </c>
      <c r="E20" s="73">
        <v>142.5</v>
      </c>
      <c r="F20" s="53"/>
      <c r="G20" s="52">
        <f t="shared" si="1"/>
        <v>0</v>
      </c>
    </row>
    <row r="21" spans="1:7" ht="38.25">
      <c r="A21" s="98">
        <v>4</v>
      </c>
      <c r="B21" s="97" t="s">
        <v>82</v>
      </c>
      <c r="C21" s="99" t="s">
        <v>242</v>
      </c>
      <c r="D21" s="54" t="s">
        <v>31</v>
      </c>
      <c r="E21" s="73">
        <v>7</v>
      </c>
      <c r="F21" s="53"/>
      <c r="G21" s="52">
        <f>E21*F21</f>
        <v>0</v>
      </c>
    </row>
    <row r="22" spans="1:7" ht="38.25">
      <c r="A22" s="98">
        <v>5</v>
      </c>
      <c r="B22" s="97" t="s">
        <v>82</v>
      </c>
      <c r="C22" s="99" t="s">
        <v>243</v>
      </c>
      <c r="D22" s="54" t="s">
        <v>31</v>
      </c>
      <c r="E22" s="73">
        <v>3</v>
      </c>
      <c r="F22" s="53"/>
      <c r="G22" s="52">
        <f t="shared" si="1"/>
        <v>0</v>
      </c>
    </row>
    <row r="23" spans="1:7" ht="25.5">
      <c r="A23" s="98">
        <v>6</v>
      </c>
      <c r="B23" s="97" t="s">
        <v>82</v>
      </c>
      <c r="C23" s="99" t="s">
        <v>244</v>
      </c>
      <c r="D23" s="54" t="s">
        <v>31</v>
      </c>
      <c r="E23" s="73">
        <v>25</v>
      </c>
      <c r="F23" s="53"/>
      <c r="G23" s="52">
        <f t="shared" si="1"/>
        <v>0</v>
      </c>
    </row>
    <row r="24" spans="1:7" ht="38.25">
      <c r="A24" s="98">
        <v>7</v>
      </c>
      <c r="B24" s="97" t="s">
        <v>39</v>
      </c>
      <c r="C24" s="99" t="s">
        <v>245</v>
      </c>
      <c r="D24" s="54" t="s">
        <v>31</v>
      </c>
      <c r="E24" s="73">
        <v>2</v>
      </c>
      <c r="F24" s="76"/>
      <c r="G24" s="52">
        <f t="shared" si="1"/>
        <v>0</v>
      </c>
    </row>
    <row r="25" spans="1:7" ht="12.75">
      <c r="A25" s="98">
        <v>8</v>
      </c>
      <c r="B25" s="97" t="s">
        <v>39</v>
      </c>
      <c r="C25" s="99" t="s">
        <v>246</v>
      </c>
      <c r="D25" s="54" t="s">
        <v>147</v>
      </c>
      <c r="E25" s="73">
        <v>8.5</v>
      </c>
      <c r="F25" s="76"/>
      <c r="G25" s="52">
        <f>E25*F25</f>
        <v>0</v>
      </c>
    </row>
    <row r="26" spans="1:7" ht="12.75">
      <c r="A26" s="98">
        <v>9</v>
      </c>
      <c r="B26" s="97" t="s">
        <v>39</v>
      </c>
      <c r="C26" s="99" t="s">
        <v>247</v>
      </c>
      <c r="D26" s="54" t="s">
        <v>7</v>
      </c>
      <c r="E26" s="73">
        <v>2</v>
      </c>
      <c r="F26" s="76"/>
      <c r="G26" s="52">
        <f t="shared" si="1"/>
        <v>0</v>
      </c>
    </row>
    <row r="27" spans="1:7" ht="12.75">
      <c r="A27" s="96">
        <v>10</v>
      </c>
      <c r="B27" s="97" t="s">
        <v>82</v>
      </c>
      <c r="C27" s="83" t="s">
        <v>152</v>
      </c>
      <c r="D27" s="54" t="s">
        <v>147</v>
      </c>
      <c r="E27" s="73">
        <f>E18+E19+E20</f>
        <v>312</v>
      </c>
      <c r="F27" s="76"/>
      <c r="G27" s="52">
        <f t="shared" si="1"/>
        <v>0</v>
      </c>
    </row>
    <row r="28" spans="1:7" ht="12.75">
      <c r="A28" s="133" t="s">
        <v>90</v>
      </c>
      <c r="B28" s="133"/>
      <c r="C28" s="133"/>
      <c r="D28" s="133"/>
      <c r="E28" s="133"/>
      <c r="F28" s="133"/>
      <c r="G28" s="47">
        <f>SUM(G6:G27)</f>
        <v>0</v>
      </c>
    </row>
  </sheetData>
  <sheetProtection/>
  <mergeCells count="8">
    <mergeCell ref="A28:F28"/>
    <mergeCell ref="A8:C8"/>
    <mergeCell ref="A6:C6"/>
    <mergeCell ref="A1:G1"/>
    <mergeCell ref="A3:G3"/>
    <mergeCell ref="A4:G4"/>
    <mergeCell ref="A2:G2"/>
    <mergeCell ref="A17:C17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view="pageBreakPreview" zoomScaleSheetLayoutView="100" workbookViewId="0" topLeftCell="A19">
      <selection activeCell="C46" sqref="C46"/>
    </sheetView>
  </sheetViews>
  <sheetFormatPr defaultColWidth="9.00390625" defaultRowHeight="12.75"/>
  <cols>
    <col min="1" max="1" width="4.00390625" style="7" bestFit="1" customWidth="1"/>
    <col min="2" max="2" width="17.00390625" style="7" customWidth="1"/>
    <col min="3" max="3" width="92.25390625" style="9" customWidth="1"/>
    <col min="4" max="4" width="8.00390625" style="5" customWidth="1"/>
    <col min="5" max="5" width="9.125" style="12" customWidth="1"/>
    <col min="6" max="6" width="10.00390625" style="10" customWidth="1"/>
    <col min="7" max="7" width="18.00390625" style="12" customWidth="1"/>
    <col min="8" max="16384" width="9.125" style="7" customWidth="1"/>
  </cols>
  <sheetData>
    <row r="1" spans="1:7" s="2" customFormat="1" ht="20.25">
      <c r="A1" s="139" t="s">
        <v>36</v>
      </c>
      <c r="B1" s="139"/>
      <c r="C1" s="139"/>
      <c r="D1" s="139"/>
      <c r="E1" s="139"/>
      <c r="F1" s="139"/>
      <c r="G1" s="139"/>
    </row>
    <row r="2" spans="1:7" s="2" customFormat="1" ht="12.75">
      <c r="A2" s="141" t="str">
        <f>Zestawienie!E20</f>
        <v>45 316 100-5 Instalowanie systemów oświetleniowych i sygnalizacyjnych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s="2" customFormat="1" ht="18">
      <c r="A4" s="142" t="str">
        <f>Zestawienie!B20</f>
        <v>Oświetlenie uliczne</v>
      </c>
      <c r="B4" s="142"/>
      <c r="C4" s="142"/>
      <c r="D4" s="142"/>
      <c r="E4" s="142"/>
      <c r="F4" s="142"/>
      <c r="G4" s="142"/>
    </row>
    <row r="5" spans="1:7" s="2" customFormat="1" ht="25.5">
      <c r="A5" s="40" t="s">
        <v>13</v>
      </c>
      <c r="B5" s="35" t="s">
        <v>12</v>
      </c>
      <c r="C5" s="36" t="s">
        <v>11</v>
      </c>
      <c r="D5" s="35" t="s">
        <v>6</v>
      </c>
      <c r="E5" s="38" t="s">
        <v>46</v>
      </c>
      <c r="F5" s="39" t="s">
        <v>88</v>
      </c>
      <c r="G5" s="38" t="s">
        <v>89</v>
      </c>
    </row>
    <row r="6" spans="1:7" ht="12.75" customHeight="1">
      <c r="A6" s="147" t="s">
        <v>104</v>
      </c>
      <c r="B6" s="148"/>
      <c r="C6" s="148"/>
      <c r="D6" s="148"/>
      <c r="E6" s="148"/>
      <c r="F6" s="149"/>
      <c r="G6" s="116"/>
    </row>
    <row r="7" spans="1:7" ht="30">
      <c r="A7" s="54" t="s">
        <v>0</v>
      </c>
      <c r="B7" s="83" t="s">
        <v>99</v>
      </c>
      <c r="C7" s="113" t="s">
        <v>260</v>
      </c>
      <c r="D7" s="113" t="s">
        <v>7</v>
      </c>
      <c r="E7" s="114">
        <v>15</v>
      </c>
      <c r="F7" s="70"/>
      <c r="G7" s="53">
        <f aca="true" t="shared" si="0" ref="G7:G36">E7*F7</f>
        <v>0</v>
      </c>
    </row>
    <row r="8" spans="1:7" ht="30">
      <c r="A8" s="54" t="s">
        <v>3</v>
      </c>
      <c r="B8" s="83" t="s">
        <v>99</v>
      </c>
      <c r="C8" s="113" t="s">
        <v>261</v>
      </c>
      <c r="D8" s="113" t="s">
        <v>7</v>
      </c>
      <c r="E8" s="114">
        <v>13</v>
      </c>
      <c r="F8" s="70"/>
      <c r="G8" s="53">
        <f>E8*F8</f>
        <v>0</v>
      </c>
    </row>
    <row r="9" spans="1:7" ht="15">
      <c r="A9" s="54" t="s">
        <v>4</v>
      </c>
      <c r="B9" s="83" t="s">
        <v>99</v>
      </c>
      <c r="C9" s="113" t="s">
        <v>105</v>
      </c>
      <c r="D9" s="113" t="s">
        <v>85</v>
      </c>
      <c r="E9" s="114">
        <v>28</v>
      </c>
      <c r="F9" s="70"/>
      <c r="G9" s="53">
        <f t="shared" si="0"/>
        <v>0</v>
      </c>
    </row>
    <row r="10" spans="1:7" ht="30">
      <c r="A10" s="54" t="s">
        <v>5</v>
      </c>
      <c r="B10" s="83" t="s">
        <v>99</v>
      </c>
      <c r="C10" s="113" t="s">
        <v>106</v>
      </c>
      <c r="D10" s="113" t="s">
        <v>7</v>
      </c>
      <c r="E10" s="114">
        <v>12</v>
      </c>
      <c r="F10" s="70"/>
      <c r="G10" s="53">
        <f t="shared" si="0"/>
        <v>0</v>
      </c>
    </row>
    <row r="11" spans="1:7" ht="30">
      <c r="A11" s="54" t="s">
        <v>8</v>
      </c>
      <c r="B11" s="83" t="s">
        <v>99</v>
      </c>
      <c r="C11" s="113" t="s">
        <v>107</v>
      </c>
      <c r="D11" s="113" t="s">
        <v>7</v>
      </c>
      <c r="E11" s="114">
        <v>3</v>
      </c>
      <c r="F11" s="70"/>
      <c r="G11" s="53">
        <f t="shared" si="0"/>
        <v>0</v>
      </c>
    </row>
    <row r="12" spans="1:7" ht="30">
      <c r="A12" s="54" t="s">
        <v>9</v>
      </c>
      <c r="B12" s="83" t="s">
        <v>99</v>
      </c>
      <c r="C12" s="113" t="s">
        <v>108</v>
      </c>
      <c r="D12" s="113" t="s">
        <v>86</v>
      </c>
      <c r="E12" s="114">
        <v>15</v>
      </c>
      <c r="F12" s="70"/>
      <c r="G12" s="53">
        <f t="shared" si="0"/>
        <v>0</v>
      </c>
    </row>
    <row r="13" spans="1:7" ht="30">
      <c r="A13" s="54" t="s">
        <v>24</v>
      </c>
      <c r="B13" s="83" t="s">
        <v>99</v>
      </c>
      <c r="C13" s="113" t="s">
        <v>262</v>
      </c>
      <c r="D13" s="113" t="s">
        <v>86</v>
      </c>
      <c r="E13" s="114">
        <v>13</v>
      </c>
      <c r="F13" s="70"/>
      <c r="G13" s="53">
        <f>E13*F13</f>
        <v>0</v>
      </c>
    </row>
    <row r="14" spans="1:7" ht="30">
      <c r="A14" s="54" t="s">
        <v>14</v>
      </c>
      <c r="B14" s="83" t="s">
        <v>99</v>
      </c>
      <c r="C14" s="113" t="s">
        <v>263</v>
      </c>
      <c r="D14" s="113" t="s">
        <v>7</v>
      </c>
      <c r="E14" s="114">
        <v>9</v>
      </c>
      <c r="F14" s="70"/>
      <c r="G14" s="53">
        <f>E14*F14</f>
        <v>0</v>
      </c>
    </row>
    <row r="15" spans="1:7" ht="30">
      <c r="A15" s="54" t="s">
        <v>15</v>
      </c>
      <c r="B15" s="83" t="s">
        <v>99</v>
      </c>
      <c r="C15" s="113" t="s">
        <v>264</v>
      </c>
      <c r="D15" s="113" t="s">
        <v>7</v>
      </c>
      <c r="E15" s="114">
        <v>10</v>
      </c>
      <c r="F15" s="70"/>
      <c r="G15" s="53">
        <f>E15*F15</f>
        <v>0</v>
      </c>
    </row>
    <row r="16" spans="1:7" ht="30">
      <c r="A16" s="54" t="s">
        <v>62</v>
      </c>
      <c r="B16" s="83" t="s">
        <v>99</v>
      </c>
      <c r="C16" s="113" t="s">
        <v>265</v>
      </c>
      <c r="D16" s="113" t="s">
        <v>7</v>
      </c>
      <c r="E16" s="114">
        <v>3</v>
      </c>
      <c r="F16" s="70"/>
      <c r="G16" s="53">
        <f>E16*F16</f>
        <v>0</v>
      </c>
    </row>
    <row r="17" spans="1:7" ht="30">
      <c r="A17" s="54" t="s">
        <v>63</v>
      </c>
      <c r="B17" s="83" t="s">
        <v>99</v>
      </c>
      <c r="C17" s="113" t="s">
        <v>266</v>
      </c>
      <c r="D17" s="113" t="s">
        <v>7</v>
      </c>
      <c r="E17" s="114">
        <v>9</v>
      </c>
      <c r="F17" s="70"/>
      <c r="G17" s="53">
        <f t="shared" si="0"/>
        <v>0</v>
      </c>
    </row>
    <row r="18" spans="1:7" ht="15" customHeight="1">
      <c r="A18" s="147" t="s">
        <v>109</v>
      </c>
      <c r="B18" s="148"/>
      <c r="C18" s="148"/>
      <c r="D18" s="148"/>
      <c r="E18" s="148"/>
      <c r="F18" s="149"/>
      <c r="G18" s="117"/>
    </row>
    <row r="19" spans="1:7" ht="15">
      <c r="A19" s="54" t="s">
        <v>0</v>
      </c>
      <c r="B19" s="83" t="s">
        <v>99</v>
      </c>
      <c r="C19" s="113" t="s">
        <v>110</v>
      </c>
      <c r="D19" s="113" t="s">
        <v>126</v>
      </c>
      <c r="E19" s="114">
        <v>252.16</v>
      </c>
      <c r="F19" s="70"/>
      <c r="G19" s="53">
        <f t="shared" si="0"/>
        <v>0</v>
      </c>
    </row>
    <row r="20" spans="1:7" ht="15">
      <c r="A20" s="54" t="s">
        <v>3</v>
      </c>
      <c r="B20" s="83" t="s">
        <v>99</v>
      </c>
      <c r="C20" s="113" t="s">
        <v>111</v>
      </c>
      <c r="D20" s="113" t="s">
        <v>126</v>
      </c>
      <c r="E20" s="114">
        <v>189.12</v>
      </c>
      <c r="F20" s="70"/>
      <c r="G20" s="53">
        <f t="shared" si="0"/>
        <v>0</v>
      </c>
    </row>
    <row r="21" spans="1:7" ht="15">
      <c r="A21" s="54" t="s">
        <v>4</v>
      </c>
      <c r="B21" s="83" t="s">
        <v>99</v>
      </c>
      <c r="C21" s="113" t="s">
        <v>112</v>
      </c>
      <c r="D21" s="113" t="s">
        <v>1</v>
      </c>
      <c r="E21" s="114">
        <v>788</v>
      </c>
      <c r="F21" s="70"/>
      <c r="G21" s="53">
        <f t="shared" si="0"/>
        <v>0</v>
      </c>
    </row>
    <row r="22" spans="1:7" ht="15">
      <c r="A22" s="54" t="s">
        <v>5</v>
      </c>
      <c r="B22" s="83" t="s">
        <v>99</v>
      </c>
      <c r="C22" s="113" t="s">
        <v>267</v>
      </c>
      <c r="D22" s="113" t="s">
        <v>1</v>
      </c>
      <c r="E22" s="114">
        <v>81</v>
      </c>
      <c r="F22" s="70"/>
      <c r="G22" s="53">
        <f t="shared" si="0"/>
        <v>0</v>
      </c>
    </row>
    <row r="23" spans="1:7" ht="15">
      <c r="A23" s="54" t="s">
        <v>8</v>
      </c>
      <c r="B23" s="83" t="s">
        <v>99</v>
      </c>
      <c r="C23" s="113" t="s">
        <v>268</v>
      </c>
      <c r="D23" s="113" t="s">
        <v>1</v>
      </c>
      <c r="E23" s="114">
        <v>193</v>
      </c>
      <c r="F23" s="70"/>
      <c r="G23" s="53">
        <f>E23*F23</f>
        <v>0</v>
      </c>
    </row>
    <row r="24" spans="1:7" ht="15">
      <c r="A24" s="54" t="s">
        <v>9</v>
      </c>
      <c r="B24" s="83" t="s">
        <v>99</v>
      </c>
      <c r="C24" s="113" t="s">
        <v>269</v>
      </c>
      <c r="D24" s="113" t="s">
        <v>147</v>
      </c>
      <c r="E24" s="114">
        <v>12</v>
      </c>
      <c r="F24" s="70"/>
      <c r="G24" s="53">
        <f>E24*F24</f>
        <v>0</v>
      </c>
    </row>
    <row r="25" spans="1:7" ht="15">
      <c r="A25" s="54" t="s">
        <v>24</v>
      </c>
      <c r="B25" s="83" t="s">
        <v>99</v>
      </c>
      <c r="C25" s="113" t="s">
        <v>113</v>
      </c>
      <c r="D25" s="113" t="s">
        <v>1</v>
      </c>
      <c r="E25" s="114">
        <v>502</v>
      </c>
      <c r="F25" s="70"/>
      <c r="G25" s="53">
        <f t="shared" si="0"/>
        <v>0</v>
      </c>
    </row>
    <row r="26" spans="1:7" ht="15">
      <c r="A26" s="54" t="s">
        <v>14</v>
      </c>
      <c r="B26" s="83" t="s">
        <v>99</v>
      </c>
      <c r="C26" s="113" t="s">
        <v>114</v>
      </c>
      <c r="D26" s="113" t="s">
        <v>1</v>
      </c>
      <c r="E26" s="114">
        <v>286</v>
      </c>
      <c r="F26" s="70"/>
      <c r="G26" s="53">
        <f t="shared" si="0"/>
        <v>0</v>
      </c>
    </row>
    <row r="27" spans="1:7" ht="30">
      <c r="A27" s="54" t="s">
        <v>15</v>
      </c>
      <c r="B27" s="83" t="s">
        <v>99</v>
      </c>
      <c r="C27" s="113" t="s">
        <v>270</v>
      </c>
      <c r="D27" s="113" t="s">
        <v>1</v>
      </c>
      <c r="E27" s="114">
        <v>788</v>
      </c>
      <c r="F27" s="70"/>
      <c r="G27" s="53">
        <f t="shared" si="0"/>
        <v>0</v>
      </c>
    </row>
    <row r="28" spans="1:7" ht="30">
      <c r="A28" s="54" t="s">
        <v>62</v>
      </c>
      <c r="B28" s="83" t="s">
        <v>99</v>
      </c>
      <c r="C28" s="113" t="s">
        <v>115</v>
      </c>
      <c r="D28" s="113" t="s">
        <v>85</v>
      </c>
      <c r="E28" s="114">
        <v>1</v>
      </c>
      <c r="F28" s="70"/>
      <c r="G28" s="53">
        <f t="shared" si="0"/>
        <v>0</v>
      </c>
    </row>
    <row r="29" spans="1:7" ht="15">
      <c r="A29" s="54" t="s">
        <v>63</v>
      </c>
      <c r="B29" s="83" t="s">
        <v>99</v>
      </c>
      <c r="C29" s="113" t="s">
        <v>271</v>
      </c>
      <c r="D29" s="113" t="s">
        <v>85</v>
      </c>
      <c r="E29" s="114">
        <v>1</v>
      </c>
      <c r="F29" s="70"/>
      <c r="G29" s="53">
        <f>E29*F29</f>
        <v>0</v>
      </c>
    </row>
    <row r="30" spans="1:7" ht="15">
      <c r="A30" s="54" t="s">
        <v>64</v>
      </c>
      <c r="B30" s="83" t="s">
        <v>99</v>
      </c>
      <c r="C30" s="113" t="s">
        <v>116</v>
      </c>
      <c r="D30" s="113" t="s">
        <v>127</v>
      </c>
      <c r="E30" s="114">
        <v>3</v>
      </c>
      <c r="F30" s="70"/>
      <c r="G30" s="53">
        <f t="shared" si="0"/>
        <v>0</v>
      </c>
    </row>
    <row r="31" spans="1:7" ht="15">
      <c r="A31" s="54" t="s">
        <v>65</v>
      </c>
      <c r="B31" s="83" t="s">
        <v>99</v>
      </c>
      <c r="C31" s="113" t="s">
        <v>117</v>
      </c>
      <c r="D31" s="113" t="s">
        <v>127</v>
      </c>
      <c r="E31" s="114">
        <v>1</v>
      </c>
      <c r="F31" s="70"/>
      <c r="G31" s="53">
        <f t="shared" si="0"/>
        <v>0</v>
      </c>
    </row>
    <row r="32" spans="1:7" ht="15">
      <c r="A32" s="54" t="s">
        <v>68</v>
      </c>
      <c r="B32" s="83" t="s">
        <v>99</v>
      </c>
      <c r="C32" s="113" t="s">
        <v>118</v>
      </c>
      <c r="D32" s="113" t="s">
        <v>127</v>
      </c>
      <c r="E32" s="114">
        <v>2</v>
      </c>
      <c r="F32" s="70"/>
      <c r="G32" s="53">
        <f t="shared" si="0"/>
        <v>0</v>
      </c>
    </row>
    <row r="33" spans="1:7" ht="30">
      <c r="A33" s="54" t="s">
        <v>66</v>
      </c>
      <c r="B33" s="83" t="s">
        <v>99</v>
      </c>
      <c r="C33" s="113" t="s">
        <v>119</v>
      </c>
      <c r="D33" s="113" t="s">
        <v>85</v>
      </c>
      <c r="E33" s="114">
        <v>1</v>
      </c>
      <c r="F33" s="70"/>
      <c r="G33" s="53">
        <f t="shared" si="0"/>
        <v>0</v>
      </c>
    </row>
    <row r="34" spans="1:7" ht="30">
      <c r="A34" s="54" t="s">
        <v>69</v>
      </c>
      <c r="B34" s="83" t="s">
        <v>99</v>
      </c>
      <c r="C34" s="113" t="s">
        <v>120</v>
      </c>
      <c r="D34" s="113" t="s">
        <v>85</v>
      </c>
      <c r="E34" s="114">
        <v>6</v>
      </c>
      <c r="F34" s="70"/>
      <c r="G34" s="53">
        <f t="shared" si="0"/>
        <v>0</v>
      </c>
    </row>
    <row r="35" spans="1:7" ht="30">
      <c r="A35" s="54" t="s">
        <v>70</v>
      </c>
      <c r="B35" s="83" t="s">
        <v>99</v>
      </c>
      <c r="C35" s="113" t="s">
        <v>121</v>
      </c>
      <c r="D35" s="113" t="s">
        <v>85</v>
      </c>
      <c r="E35" s="114">
        <v>1</v>
      </c>
      <c r="F35" s="70"/>
      <c r="G35" s="53">
        <f t="shared" si="0"/>
        <v>0</v>
      </c>
    </row>
    <row r="36" spans="1:7" ht="30">
      <c r="A36" s="54" t="s">
        <v>71</v>
      </c>
      <c r="B36" s="83" t="s">
        <v>99</v>
      </c>
      <c r="C36" s="113" t="s">
        <v>122</v>
      </c>
      <c r="D36" s="113" t="s">
        <v>85</v>
      </c>
      <c r="E36" s="114">
        <v>2</v>
      </c>
      <c r="F36" s="70"/>
      <c r="G36" s="53">
        <f t="shared" si="0"/>
        <v>0</v>
      </c>
    </row>
    <row r="37" spans="1:7" ht="15">
      <c r="A37" s="54" t="s">
        <v>72</v>
      </c>
      <c r="B37" s="83" t="s">
        <v>99</v>
      </c>
      <c r="C37" s="113" t="s">
        <v>272</v>
      </c>
      <c r="D37" s="113" t="s">
        <v>86</v>
      </c>
      <c r="E37" s="114">
        <v>1</v>
      </c>
      <c r="F37" s="70"/>
      <c r="G37" s="53">
        <f>E37*F37</f>
        <v>0</v>
      </c>
    </row>
    <row r="38" spans="1:7" ht="15" customHeight="1">
      <c r="A38" s="150" t="s">
        <v>123</v>
      </c>
      <c r="B38" s="151"/>
      <c r="C38" s="151"/>
      <c r="D38" s="151"/>
      <c r="E38" s="151"/>
      <c r="F38" s="152"/>
      <c r="G38" s="117"/>
    </row>
    <row r="39" spans="1:7" ht="15">
      <c r="A39" s="54" t="s">
        <v>0</v>
      </c>
      <c r="B39" s="83" t="s">
        <v>99</v>
      </c>
      <c r="C39" s="115" t="s">
        <v>124</v>
      </c>
      <c r="D39" s="113" t="s">
        <v>86</v>
      </c>
      <c r="E39" s="114">
        <v>1</v>
      </c>
      <c r="F39" s="70"/>
      <c r="G39" s="53">
        <f>E39*F39</f>
        <v>0</v>
      </c>
    </row>
    <row r="40" spans="1:7" ht="15">
      <c r="A40" s="54" t="s">
        <v>3</v>
      </c>
      <c r="B40" s="83" t="s">
        <v>99</v>
      </c>
      <c r="C40" s="115" t="s">
        <v>125</v>
      </c>
      <c r="D40" s="113" t="s">
        <v>86</v>
      </c>
      <c r="E40" s="114">
        <v>1</v>
      </c>
      <c r="F40" s="70"/>
      <c r="G40" s="53">
        <f>E40*F40</f>
        <v>0</v>
      </c>
    </row>
    <row r="41" spans="1:7" ht="12.75">
      <c r="A41" s="133" t="s">
        <v>90</v>
      </c>
      <c r="B41" s="133"/>
      <c r="C41" s="133"/>
      <c r="D41" s="133"/>
      <c r="E41" s="133"/>
      <c r="F41" s="133"/>
      <c r="G41" s="47">
        <f>SUM(G6:G40)</f>
        <v>0</v>
      </c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</sheetData>
  <sheetProtection/>
  <mergeCells count="8">
    <mergeCell ref="A1:G1"/>
    <mergeCell ref="A2:G2"/>
    <mergeCell ref="A3:G3"/>
    <mergeCell ref="A4:G4"/>
    <mergeCell ref="A41:F41"/>
    <mergeCell ref="A18:F18"/>
    <mergeCell ref="A6:F6"/>
    <mergeCell ref="A38:F38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1"/>
  <sheetViews>
    <sheetView view="pageBreakPreview" zoomScaleNormal="101" zoomScaleSheetLayoutView="100" zoomScalePageLayoutView="90" workbookViewId="0" topLeftCell="A1">
      <selection activeCell="G16" sqref="G16"/>
    </sheetView>
  </sheetViews>
  <sheetFormatPr defaultColWidth="9.00390625" defaultRowHeight="12.75"/>
  <cols>
    <col min="1" max="1" width="4.00390625" style="7" bestFit="1" customWidth="1"/>
    <col min="2" max="2" width="17.00390625" style="7" customWidth="1"/>
    <col min="3" max="3" width="95.25390625" style="9" customWidth="1"/>
    <col min="4" max="4" width="6.625" style="7" customWidth="1"/>
    <col min="5" max="5" width="9.125" style="12" customWidth="1"/>
    <col min="6" max="6" width="10.00390625" style="10" customWidth="1"/>
    <col min="7" max="7" width="18.00390625" style="12" customWidth="1"/>
    <col min="8" max="16384" width="9.125" style="7" customWidth="1"/>
  </cols>
  <sheetData>
    <row r="1" spans="1:7" s="2" customFormat="1" ht="20.25">
      <c r="A1" s="139" t="s">
        <v>36</v>
      </c>
      <c r="B1" s="139"/>
      <c r="C1" s="139"/>
      <c r="D1" s="139"/>
      <c r="E1" s="139"/>
      <c r="F1" s="139"/>
      <c r="G1" s="139"/>
    </row>
    <row r="2" spans="1:7" s="2" customFormat="1" ht="12.75">
      <c r="A2" s="141" t="str">
        <f>Zestawienie!E21</f>
        <v>45 351 100-9 Przekładka i zabezpieczenie kabli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s="2" customFormat="1" ht="18">
      <c r="A4" s="142" t="str">
        <f>Zestawienie!B21</f>
        <v>Zabezpieczenie kabli elektroenergetycznych</v>
      </c>
      <c r="B4" s="142"/>
      <c r="C4" s="142"/>
      <c r="D4" s="142"/>
      <c r="E4" s="142"/>
      <c r="F4" s="142"/>
      <c r="G4" s="142"/>
    </row>
    <row r="5" spans="1:7" s="2" customFormat="1" ht="25.5">
      <c r="A5" s="40" t="s">
        <v>13</v>
      </c>
      <c r="B5" s="35" t="s">
        <v>12</v>
      </c>
      <c r="C5" s="36" t="s">
        <v>11</v>
      </c>
      <c r="D5" s="35" t="s">
        <v>6</v>
      </c>
      <c r="E5" s="41" t="s">
        <v>46</v>
      </c>
      <c r="F5" s="39" t="s">
        <v>88</v>
      </c>
      <c r="G5" s="38" t="s">
        <v>89</v>
      </c>
    </row>
    <row r="6" spans="1:7" ht="15">
      <c r="A6" s="150" t="s">
        <v>273</v>
      </c>
      <c r="B6" s="151"/>
      <c r="C6" s="151"/>
      <c r="D6" s="151"/>
      <c r="E6" s="151"/>
      <c r="F6" s="152"/>
      <c r="G6" s="116"/>
    </row>
    <row r="7" spans="1:7" ht="15">
      <c r="A7" s="54" t="s">
        <v>0</v>
      </c>
      <c r="B7" s="83" t="s">
        <v>130</v>
      </c>
      <c r="C7" s="113" t="s">
        <v>128</v>
      </c>
      <c r="D7" s="113" t="s">
        <v>126</v>
      </c>
      <c r="E7" s="114">
        <v>40</v>
      </c>
      <c r="F7" s="70"/>
      <c r="G7" s="53">
        <f>E7*F7</f>
        <v>0</v>
      </c>
    </row>
    <row r="8" spans="1:7" ht="15">
      <c r="A8" s="54" t="s">
        <v>3</v>
      </c>
      <c r="B8" s="83" t="s">
        <v>130</v>
      </c>
      <c r="C8" s="113" t="s">
        <v>129</v>
      </c>
      <c r="D8" s="113" t="s">
        <v>126</v>
      </c>
      <c r="E8" s="114">
        <v>40</v>
      </c>
      <c r="F8" s="70"/>
      <c r="G8" s="53">
        <f>E8*F8</f>
        <v>0</v>
      </c>
    </row>
    <row r="9" spans="1:7" ht="15">
      <c r="A9" s="54" t="s">
        <v>4</v>
      </c>
      <c r="B9" s="83" t="s">
        <v>130</v>
      </c>
      <c r="C9" s="113" t="s">
        <v>274</v>
      </c>
      <c r="D9" s="113" t="s">
        <v>1</v>
      </c>
      <c r="E9" s="114">
        <v>100</v>
      </c>
      <c r="F9" s="70"/>
      <c r="G9" s="53">
        <f>E9*F9</f>
        <v>0</v>
      </c>
    </row>
    <row r="10" spans="1:7" ht="15">
      <c r="A10" s="54" t="s">
        <v>5</v>
      </c>
      <c r="B10" s="83" t="s">
        <v>130</v>
      </c>
      <c r="C10" s="113" t="s">
        <v>275</v>
      </c>
      <c r="D10" s="113" t="s">
        <v>1</v>
      </c>
      <c r="E10" s="114">
        <v>11</v>
      </c>
      <c r="F10" s="70"/>
      <c r="G10" s="53">
        <f>E10*F10</f>
        <v>0</v>
      </c>
    </row>
    <row r="11" spans="1:7" ht="15">
      <c r="A11" s="150" t="s">
        <v>276</v>
      </c>
      <c r="B11" s="151"/>
      <c r="C11" s="151"/>
      <c r="D11" s="151"/>
      <c r="E11" s="151"/>
      <c r="F11" s="152"/>
      <c r="G11" s="116"/>
    </row>
    <row r="12" spans="1:7" ht="15">
      <c r="A12" s="54" t="s">
        <v>0</v>
      </c>
      <c r="B12" s="83" t="s">
        <v>130</v>
      </c>
      <c r="C12" s="113" t="s">
        <v>128</v>
      </c>
      <c r="D12" s="113" t="s">
        <v>126</v>
      </c>
      <c r="E12" s="114">
        <v>16.4</v>
      </c>
      <c r="F12" s="70"/>
      <c r="G12" s="53">
        <f>E12*F12</f>
        <v>0</v>
      </c>
    </row>
    <row r="13" spans="1:7" ht="15">
      <c r="A13" s="54" t="s">
        <v>3</v>
      </c>
      <c r="B13" s="83" t="s">
        <v>130</v>
      </c>
      <c r="C13" s="113" t="s">
        <v>129</v>
      </c>
      <c r="D13" s="113" t="s">
        <v>126</v>
      </c>
      <c r="E13" s="114">
        <v>16.4</v>
      </c>
      <c r="F13" s="70"/>
      <c r="G13" s="53">
        <f>E13*F13</f>
        <v>0</v>
      </c>
    </row>
    <row r="14" spans="1:7" ht="15">
      <c r="A14" s="54" t="s">
        <v>4</v>
      </c>
      <c r="B14" s="83" t="s">
        <v>130</v>
      </c>
      <c r="C14" s="113" t="s">
        <v>277</v>
      </c>
      <c r="D14" s="113" t="s">
        <v>1</v>
      </c>
      <c r="E14" s="114">
        <v>42</v>
      </c>
      <c r="F14" s="70"/>
      <c r="G14" s="53">
        <f>E14*F14</f>
        <v>0</v>
      </c>
    </row>
    <row r="15" spans="1:7" ht="12.75">
      <c r="A15" s="133" t="s">
        <v>90</v>
      </c>
      <c r="B15" s="133"/>
      <c r="C15" s="133"/>
      <c r="D15" s="133"/>
      <c r="E15" s="133"/>
      <c r="F15" s="133"/>
      <c r="G15" s="47">
        <f>SUM(G6:G14)</f>
        <v>0</v>
      </c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</sheetData>
  <sheetProtection/>
  <mergeCells count="7">
    <mergeCell ref="A1:G1"/>
    <mergeCell ref="A3:G3"/>
    <mergeCell ref="A4:G4"/>
    <mergeCell ref="A2:G2"/>
    <mergeCell ref="A15:F15"/>
    <mergeCell ref="A6:F6"/>
    <mergeCell ref="A11:F11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90" zoomScaleSheetLayoutView="90" zoomScalePageLayoutView="90" workbookViewId="0" topLeftCell="A1">
      <selection activeCell="G12" sqref="G12"/>
    </sheetView>
  </sheetViews>
  <sheetFormatPr defaultColWidth="9.00390625" defaultRowHeight="15" customHeight="1"/>
  <cols>
    <col min="1" max="1" width="4.75390625" style="4" customWidth="1"/>
    <col min="2" max="2" width="15.00390625" style="2" customWidth="1"/>
    <col min="3" max="3" width="95.25390625" style="1" customWidth="1"/>
    <col min="4" max="4" width="8.25390625" style="2" customWidth="1"/>
    <col min="5" max="5" width="9.125" style="3" customWidth="1"/>
    <col min="6" max="6" width="12.75390625" style="13" customWidth="1"/>
    <col min="7" max="7" width="18.00390625" style="13" customWidth="1"/>
    <col min="8" max="16384" width="9.125" style="2" customWidth="1"/>
  </cols>
  <sheetData>
    <row r="1" spans="1:7" ht="20.25">
      <c r="A1" s="139" t="s">
        <v>36</v>
      </c>
      <c r="B1" s="139"/>
      <c r="C1" s="139"/>
      <c r="D1" s="139"/>
      <c r="E1" s="139"/>
      <c r="F1" s="139"/>
      <c r="G1" s="139"/>
    </row>
    <row r="2" spans="1:7" ht="12.75">
      <c r="A2" s="141" t="str">
        <f>Zestawienie!E22</f>
        <v>45 232 310-8 Roboty budowlane w zakresie linii telefonicznych</v>
      </c>
      <c r="B2" s="141"/>
      <c r="C2" s="141"/>
      <c r="D2" s="141"/>
      <c r="E2" s="141"/>
      <c r="F2" s="141"/>
      <c r="G2" s="141"/>
    </row>
    <row r="3" spans="1:7" s="6" customFormat="1" ht="30" customHeight="1">
      <c r="A3" s="140" t="str">
        <f>Zestawienie!A10</f>
        <v>PRZEDŁUŻENIE UL. BIEGUSA W KIERUNKU OBWODNICY ZACHODNIEJ. BUDOWA ODCINKA DROGI PUBLICZNEJ W GLIWICACH STANOWIĄCEJ POŁĄCZENIE UL. BIEGUSA Z ZACHODNIĄ CZĘŚCIĄ OBWODNICY MIASTA.</v>
      </c>
      <c r="B3" s="140"/>
      <c r="C3" s="140"/>
      <c r="D3" s="140"/>
      <c r="E3" s="140"/>
      <c r="F3" s="140"/>
      <c r="G3" s="140"/>
    </row>
    <row r="4" spans="1:7" ht="18">
      <c r="A4" s="142" t="str">
        <f>Zestawienie!B22</f>
        <v>Kanalizacja kablowa teletechniczna</v>
      </c>
      <c r="B4" s="142"/>
      <c r="C4" s="142"/>
      <c r="D4" s="142"/>
      <c r="E4" s="142"/>
      <c r="F4" s="142"/>
      <c r="G4" s="142"/>
    </row>
    <row r="5" spans="1:7" ht="25.5">
      <c r="A5" s="40" t="s">
        <v>13</v>
      </c>
      <c r="B5" s="35" t="s">
        <v>12</v>
      </c>
      <c r="C5" s="36" t="s">
        <v>11</v>
      </c>
      <c r="D5" s="35" t="s">
        <v>6</v>
      </c>
      <c r="E5" s="41" t="s">
        <v>46</v>
      </c>
      <c r="F5" s="39" t="s">
        <v>88</v>
      </c>
      <c r="G5" s="38" t="s">
        <v>89</v>
      </c>
    </row>
    <row r="6" spans="1:7" ht="15.75">
      <c r="A6" s="153" t="s">
        <v>131</v>
      </c>
      <c r="B6" s="154"/>
      <c r="C6" s="154"/>
      <c r="D6" s="108"/>
      <c r="E6" s="108"/>
      <c r="F6" s="79"/>
      <c r="G6" s="55"/>
    </row>
    <row r="7" spans="1:7" ht="30">
      <c r="A7" s="112" t="s">
        <v>0</v>
      </c>
      <c r="B7" s="83" t="s">
        <v>259</v>
      </c>
      <c r="C7" s="109" t="s">
        <v>254</v>
      </c>
      <c r="D7" s="110" t="s">
        <v>7</v>
      </c>
      <c r="E7" s="111">
        <v>9</v>
      </c>
      <c r="F7" s="71"/>
      <c r="G7" s="52">
        <f>E7*F7</f>
        <v>0</v>
      </c>
    </row>
    <row r="8" spans="1:7" ht="30">
      <c r="A8" s="112" t="s">
        <v>3</v>
      </c>
      <c r="B8" s="83" t="s">
        <v>259</v>
      </c>
      <c r="C8" s="109" t="s">
        <v>255</v>
      </c>
      <c r="D8" s="110" t="s">
        <v>7</v>
      </c>
      <c r="E8" s="111">
        <v>2</v>
      </c>
      <c r="F8" s="71"/>
      <c r="G8" s="52">
        <f>E8*F8</f>
        <v>0</v>
      </c>
    </row>
    <row r="9" spans="1:7" ht="30">
      <c r="A9" s="112" t="s">
        <v>4</v>
      </c>
      <c r="B9" s="83" t="s">
        <v>259</v>
      </c>
      <c r="C9" s="109" t="s">
        <v>258</v>
      </c>
      <c r="D9" s="110" t="s">
        <v>1</v>
      </c>
      <c r="E9" s="111">
        <f>(52+69+19+29+74+44+29+17+17+35)-12-2-29</f>
        <v>342</v>
      </c>
      <c r="F9" s="71"/>
      <c r="G9" s="52">
        <f>E9*F9</f>
        <v>0</v>
      </c>
    </row>
    <row r="10" spans="1:7" ht="45">
      <c r="A10" s="112" t="s">
        <v>5</v>
      </c>
      <c r="B10" s="83" t="s">
        <v>259</v>
      </c>
      <c r="C10" s="109" t="s">
        <v>257</v>
      </c>
      <c r="D10" s="110" t="s">
        <v>1</v>
      </c>
      <c r="E10" s="111">
        <v>7</v>
      </c>
      <c r="F10" s="71"/>
      <c r="G10" s="52">
        <f>E10*F10</f>
        <v>0</v>
      </c>
    </row>
    <row r="11" spans="1:7" ht="30">
      <c r="A11" s="112" t="s">
        <v>8</v>
      </c>
      <c r="B11" s="83" t="s">
        <v>259</v>
      </c>
      <c r="C11" s="109" t="s">
        <v>256</v>
      </c>
      <c r="D11" s="110" t="s">
        <v>1</v>
      </c>
      <c r="E11" s="111">
        <f>(8+17+4+9)-2</f>
        <v>36</v>
      </c>
      <c r="F11" s="71"/>
      <c r="G11" s="52">
        <f>E11*F11</f>
        <v>0</v>
      </c>
    </row>
    <row r="12" spans="1:7" ht="12.75">
      <c r="A12" s="133" t="s">
        <v>90</v>
      </c>
      <c r="B12" s="133"/>
      <c r="C12" s="133"/>
      <c r="D12" s="133"/>
      <c r="E12" s="133"/>
      <c r="F12" s="133"/>
      <c r="G12" s="47">
        <f>SUM(G6:G11)</f>
        <v>0</v>
      </c>
    </row>
  </sheetData>
  <sheetProtection/>
  <mergeCells count="6">
    <mergeCell ref="A12:F12"/>
    <mergeCell ref="A1:G1"/>
    <mergeCell ref="A3:G3"/>
    <mergeCell ref="A4:G4"/>
    <mergeCell ref="A2:G2"/>
    <mergeCell ref="A6:C6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Joanna Cetnarska-Słowik</cp:lastModifiedBy>
  <cp:lastPrinted>2019-12-11T14:34:27Z</cp:lastPrinted>
  <dcterms:created xsi:type="dcterms:W3CDTF">2003-11-13T13:32:43Z</dcterms:created>
  <dcterms:modified xsi:type="dcterms:W3CDTF">2021-09-08T08:43:22Z</dcterms:modified>
  <cp:category/>
  <cp:version/>
  <cp:contentType/>
  <cp:contentStatus/>
</cp:coreProperties>
</file>