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ZPU\_Udostępnione dla ZPU\Przetargi\Zamówienia_2020\022_Zima\"/>
    </mc:Choice>
  </mc:AlternateContent>
  <xr:revisionPtr revIDLastSave="0" documentId="13_ncr:1_{9E670175-8605-4E96-80F3-B9054B148B1A}" xr6:coauthVersionLast="45" xr6:coauthVersionMax="45" xr10:uidLastSave="{00000000-0000-0000-0000-000000000000}"/>
  <bookViews>
    <workbookView xWindow="-120" yWindow="-120" windowWidth="29040" windowHeight="15840" tabRatio="1000" firstSheet="3" activeTab="12" xr2:uid="{00000000-000D-0000-FFFF-FFFF00000000}"/>
  </bookViews>
  <sheets>
    <sheet name="Rejon nr 1 DTŚ" sheetId="37" r:id="rId1"/>
    <sheet name="Rejon nr 2 DK88" sheetId="5" r:id="rId2"/>
    <sheet name="Rejon nr 3 " sheetId="22" r:id="rId3"/>
    <sheet name="Rejon nr 3A" sheetId="39" r:id="rId4"/>
    <sheet name="Rejon nr 4 " sheetId="23" r:id="rId5"/>
    <sheet name="Rejon nr 4A" sheetId="40" r:id="rId6"/>
    <sheet name="Rejon nr 5 " sheetId="24" r:id="rId7"/>
    <sheet name="Rejon nr 5A" sheetId="41" r:id="rId8"/>
    <sheet name="Rejon nr 6 " sheetId="25" r:id="rId9"/>
    <sheet name="Rejon nr 6A" sheetId="42" r:id="rId10"/>
    <sheet name="Rejon nr 7 " sheetId="26" r:id="rId11"/>
    <sheet name="Rejon nr 7A " sheetId="43" r:id="rId12"/>
    <sheet name="Rejon nr 8 (chodniki)" sheetId="50" r:id="rId13"/>
    <sheet name="Rejon nr 8  MOSTY" sheetId="34" r:id="rId14"/>
    <sheet name="Rejon nr 9 (SPP)" sheetId="49" r:id="rId15"/>
    <sheet name="Rejon nr 10" sheetId="27" r:id="rId16"/>
    <sheet name="Rejon nr 10A" sheetId="44" r:id="rId17"/>
    <sheet name="Rejon 11 PKM " sheetId="47" r:id="rId18"/>
    <sheet name="Rejon nr 12" sheetId="36" r:id="rId19"/>
  </sheets>
  <definedNames>
    <definedName name="_xlnm.Print_Area" localSheetId="15">'Rejon nr 10'!$A$1:$D$122</definedName>
    <definedName name="_xlnm.Print_Area" localSheetId="1">'Rejon nr 2 DK88'!$A$1:$D$9</definedName>
    <definedName name="_xlnm.Print_Area" localSheetId="2">'Rejon nr 3 '!$A$1:$D$94</definedName>
    <definedName name="_xlnm.Print_Area" localSheetId="4">'Rejon nr 4 '!$A$1:$D$130</definedName>
    <definedName name="_xlnm.Print_Area" localSheetId="6">'Rejon nr 5 '!$A$1:$D$116</definedName>
    <definedName name="_xlnm.Print_Area" localSheetId="8">'Rejon nr 6 '!$A$1:$D$148</definedName>
    <definedName name="_xlnm.Print_Area" localSheetId="10">'Rejon nr 7 '!$A$1:$D$127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9" i="47" l="1"/>
  <c r="D6" i="37" l="1"/>
  <c r="A639" i="50" l="1"/>
  <c r="D383" i="50"/>
  <c r="D30" i="41" l="1"/>
  <c r="D23" i="40"/>
  <c r="D15" i="44" l="1"/>
  <c r="C122" i="27"/>
  <c r="D56" i="43"/>
  <c r="C56" i="43"/>
  <c r="C125" i="26"/>
  <c r="D125" i="26"/>
  <c r="C15" i="42"/>
  <c r="D15" i="42"/>
  <c r="C143" i="25"/>
  <c r="C30" i="41"/>
  <c r="C116" i="24"/>
  <c r="D27" i="25"/>
  <c r="D143" i="25" s="1"/>
  <c r="D26" i="24"/>
  <c r="D116" i="24" s="1"/>
  <c r="D558" i="50" l="1"/>
  <c r="D557" i="50"/>
  <c r="D556" i="50"/>
  <c r="D574" i="50"/>
  <c r="D555" i="50"/>
  <c r="D554" i="50"/>
  <c r="D553" i="50"/>
  <c r="D552" i="50"/>
  <c r="D549" i="50"/>
  <c r="D547" i="50"/>
  <c r="D546" i="50"/>
  <c r="D543" i="50" l="1"/>
  <c r="D541" i="50"/>
  <c r="D534" i="50"/>
  <c r="D533" i="50"/>
  <c r="D526" i="50"/>
  <c r="D415" i="50"/>
  <c r="D276" i="50"/>
  <c r="D92" i="50"/>
  <c r="D94" i="50"/>
  <c r="D93" i="50"/>
  <c r="D91" i="50"/>
  <c r="D71" i="50" l="1"/>
  <c r="D63" i="50"/>
  <c r="D62" i="50"/>
  <c r="D61" i="50"/>
  <c r="C61" i="50"/>
  <c r="D336" i="50" l="1"/>
  <c r="D611" i="50" l="1"/>
  <c r="D587" i="50"/>
  <c r="D551" i="50"/>
  <c r="D550" i="50"/>
  <c r="D523" i="50"/>
  <c r="D477" i="50"/>
  <c r="D475" i="50"/>
  <c r="D474" i="50"/>
  <c r="D438" i="50"/>
  <c r="D437" i="50"/>
  <c r="D404" i="50"/>
  <c r="D403" i="50"/>
  <c r="D365" i="50"/>
  <c r="D347" i="50"/>
  <c r="D346" i="50"/>
  <c r="D345" i="50"/>
  <c r="D344" i="50"/>
  <c r="D286" i="50"/>
  <c r="D217" i="50"/>
  <c r="D190" i="50"/>
  <c r="D183" i="50"/>
  <c r="C180" i="50"/>
  <c r="C637" i="50" s="1"/>
  <c r="D178" i="50"/>
  <c r="D177" i="50"/>
  <c r="D175" i="50"/>
  <c r="D173" i="50"/>
  <c r="D172" i="50"/>
  <c r="D161" i="50"/>
  <c r="D159" i="50"/>
  <c r="D155" i="50"/>
  <c r="D154" i="50"/>
  <c r="D153" i="50"/>
  <c r="D152" i="50"/>
  <c r="D151" i="50"/>
  <c r="D112" i="50"/>
  <c r="D108" i="50"/>
  <c r="D105" i="50"/>
  <c r="D637" i="50" l="1"/>
  <c r="C108" i="49"/>
  <c r="C109" i="49"/>
  <c r="C98" i="49"/>
  <c r="C106" i="49" l="1"/>
  <c r="C104" i="49" l="1"/>
  <c r="C110" i="49" s="1"/>
  <c r="D9" i="39" l="1"/>
  <c r="D48" i="39" s="1"/>
  <c r="D129" i="23" l="1"/>
  <c r="D67" i="22" l="1"/>
  <c r="D50" i="22"/>
  <c r="D91" i="22" s="1"/>
  <c r="C91" i="22" l="1"/>
  <c r="C15" i="44" l="1"/>
  <c r="C23" i="40"/>
  <c r="C129" i="23"/>
  <c r="C48" i="39"/>
  <c r="C68" i="49" l="1"/>
  <c r="C51" i="49"/>
  <c r="C13" i="49"/>
  <c r="C12" i="49"/>
  <c r="C6" i="37" l="1"/>
  <c r="F40" i="34"/>
  <c r="E40" i="34"/>
  <c r="D114" i="27"/>
  <c r="D122" i="27" s="1"/>
  <c r="C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Danuta Pająk</author>
  </authors>
  <commentList>
    <comment ref="B44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238"/>
          </rPr>
          <t>Danuta Pająk: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<sst xmlns="http://schemas.openxmlformats.org/spreadsheetml/2006/main" count="3408" uniqueCount="3020">
  <si>
    <t>Kozielska - dojazd do posesji nr 193F</t>
  </si>
  <si>
    <t>Okulickiego od Andersa do Sowińskiego str P</t>
  </si>
  <si>
    <t>Norwida od Słowackiego str L do nr 22 , od nr 4 do Mickiewicza</t>
  </si>
  <si>
    <t>Chemiczna - jezdnie wzdłuż posesji: 3(A-N);5(A-N);7(A-N);9(A-H)</t>
  </si>
  <si>
    <t>Srebrna</t>
  </si>
  <si>
    <t>Wiejska</t>
  </si>
  <si>
    <t>Willowa</t>
  </si>
  <si>
    <t>Zielona</t>
  </si>
  <si>
    <t>Źródlana</t>
  </si>
  <si>
    <t>Platynowa</t>
  </si>
  <si>
    <t>Sadowa</t>
  </si>
  <si>
    <t>Chałubińskiego</t>
  </si>
  <si>
    <t>Elsnera</t>
  </si>
  <si>
    <t>Kadłubka</t>
  </si>
  <si>
    <t>Legnicka</t>
  </si>
  <si>
    <t>Łowicka</t>
  </si>
  <si>
    <t>Małopolska</t>
  </si>
  <si>
    <t>Na Łuku</t>
  </si>
  <si>
    <t>Noworoczna</t>
  </si>
  <si>
    <t>Olszewskiego</t>
  </si>
  <si>
    <t>Paska</t>
  </si>
  <si>
    <t>Rogozińskiego</t>
  </si>
  <si>
    <t>Stepowa</t>
  </si>
  <si>
    <t>Sylwestrowa</t>
  </si>
  <si>
    <t>Szymanowskiego</t>
  </si>
  <si>
    <t>Śniadeckich</t>
  </si>
  <si>
    <t>Warmińska</t>
  </si>
  <si>
    <t>Wielkanocna</t>
  </si>
  <si>
    <t>Wielkopolska</t>
  </si>
  <si>
    <t>Wigilijna</t>
  </si>
  <si>
    <t>Żernicka</t>
  </si>
  <si>
    <t>Gdyńska</t>
  </si>
  <si>
    <t>Jasna- sięgacz pomiędzy "Orlikiem" a nr 19 do nr 25</t>
  </si>
  <si>
    <t>Kochanowskiego - dojazd do nr 33A</t>
  </si>
  <si>
    <t>Kochanowskiego-łacznik od ul.Kochanowskiego nr 29a do ul. Sobótki</t>
  </si>
  <si>
    <t xml:space="preserve">Pszczyńska nr 20-44 droga równoległa do ul Pszczyńskiej </t>
  </si>
  <si>
    <t>Pszczyńska nr 114 - dojazd do budynku nr 112A-112D</t>
  </si>
  <si>
    <t>Pszczyńska nr 116A - dojazd do budynku nr 118a-118c</t>
  </si>
  <si>
    <t>Kopalniana - parking vis a vis nr 4-6A</t>
  </si>
  <si>
    <t>Czajki - parking u ziegu ul. Czapli i Czajki</t>
  </si>
  <si>
    <t>Bekasa - dojazd do posesji bekasa nr 21 wraz z parkingiem</t>
  </si>
  <si>
    <t>Bekasa 19 - parking przy budynku Bekasa 19</t>
  </si>
  <si>
    <t>Cyraneczki - parking przy przedszkolu</t>
  </si>
  <si>
    <t>Rybitwy - parking pomiędzy przychodnią, a boiskiem</t>
  </si>
  <si>
    <t>Spacerowa nr 25-Rolników 214 (łącznik)</t>
  </si>
  <si>
    <t>Słonecznikowa</t>
  </si>
  <si>
    <t>Rolników 386 - Żytnia 195 (łącznik)</t>
  </si>
  <si>
    <t>Rolników 425 - dojazd do posesji nr 425 B</t>
  </si>
  <si>
    <t>Ceglarska - Pocztowa nr 29 (łącznik)</t>
  </si>
  <si>
    <t>Łowicka nr 30 - dojazd do posesji nr 32D</t>
  </si>
  <si>
    <t>Łowicka 36 - dojazd do posesji nr 38E</t>
  </si>
  <si>
    <t>Świętego Huberta - dojazd do posesji 20B</t>
  </si>
  <si>
    <t>Świętego Huberta - sięgacz pomiędzy nr 4-6</t>
  </si>
  <si>
    <t>Łukasiewicza nr 5 - dojazd do posesji nr 7F</t>
  </si>
  <si>
    <t>Morawska nr 30 - łacznik do ul. Bożonarodzeniowej 16</t>
  </si>
  <si>
    <t>Graniczna 36 - dojazd do numeru 50</t>
  </si>
  <si>
    <t>Agrestowa</t>
  </si>
  <si>
    <t>Aronii - dojazd do posesji 3B</t>
  </si>
  <si>
    <t>Aronii 7a - dojazd do posesji</t>
  </si>
  <si>
    <t>Aronii 10E - dojazd do posesji</t>
  </si>
  <si>
    <t>Leśna -sięgacz prowadzący do nr 52D</t>
  </si>
  <si>
    <t>Tarnogórska 142  - dojazd do posesji nr 142F</t>
  </si>
  <si>
    <t>Podlesie - sięgacz pomiędzy numerami 35-41</t>
  </si>
  <si>
    <t>Tarnogórska - siegacz pomiędzy numerami 114A-116A</t>
  </si>
  <si>
    <t>Lubliniecka - sięgacz przy nr 45</t>
  </si>
  <si>
    <t>Na Miedzy - siegacz pomiędzy nr 16-30</t>
  </si>
  <si>
    <t>Sośnica Plac Mariacki</t>
  </si>
  <si>
    <t>Błonie przy KWK</t>
  </si>
  <si>
    <t>Błonie przy przychodni</t>
  </si>
  <si>
    <t>Sośnica Reymonta</t>
  </si>
  <si>
    <t>Sośnica Wielicka</t>
  </si>
  <si>
    <t>Sośnica Wiślana</t>
  </si>
  <si>
    <t>Lubelska nr 59/Wałbrzyska 38 - łącznik</t>
  </si>
  <si>
    <t>Radomska 45-45A -sięgacz do ul. Siedleckiej</t>
  </si>
  <si>
    <t>Kozielska - dojazd do posesji nr 181 J/i nr 30 od ul. Caro</t>
  </si>
  <si>
    <t>Izerska do nr 11</t>
  </si>
  <si>
    <t>Nowy Świat - droga przy szpitalu + parking vis a vis Teatru Muzycznego</t>
  </si>
  <si>
    <t>Daszyńskiego - dojazd do posesji nr 168D</t>
  </si>
  <si>
    <t>Radosna</t>
  </si>
  <si>
    <t>Rodzinna</t>
  </si>
  <si>
    <t>Różana</t>
  </si>
  <si>
    <t>Róży Luksemburg</t>
  </si>
  <si>
    <t>Waryńskiego</t>
  </si>
  <si>
    <t>Wazów</t>
  </si>
  <si>
    <t>Wieniawskiego</t>
  </si>
  <si>
    <t>Wolności</t>
  </si>
  <si>
    <t xml:space="preserve">Asnyka - sięgacz od ul. Asnyka nr1 do ul. Rydygiera  </t>
  </si>
  <si>
    <t xml:space="preserve">Asnyka nr 6-12 - łącznik do ul. Piastowskiej </t>
  </si>
  <si>
    <t>Piastowska- sięgacz pomiędzy numerami 18-28</t>
  </si>
  <si>
    <t>Jowisza nr 2a-8</t>
  </si>
  <si>
    <t>Rejtana nr 47-43,1-41,19-17</t>
  </si>
  <si>
    <t>Orląt Śląskich - dojazd do posesji nr 53A</t>
  </si>
  <si>
    <t>Czechowice Grzybowa</t>
  </si>
  <si>
    <t>Czechowice Skrzyżowanie</t>
  </si>
  <si>
    <t>Gliwice Dworzec PKP*</t>
  </si>
  <si>
    <t>Gliwice Grottgera</t>
  </si>
  <si>
    <t>Gliwice Lipowa</t>
  </si>
  <si>
    <t>Gliwice Opolska*</t>
  </si>
  <si>
    <t>Gliwice Piwna*</t>
  </si>
  <si>
    <t>Gliwice Plac Piastów*</t>
  </si>
  <si>
    <t>Plac Piastów na skwerze</t>
  </si>
  <si>
    <t>Gliwice Poniatowskiego*</t>
  </si>
  <si>
    <t>Poniatowskiego przy cmentarzu</t>
  </si>
  <si>
    <t>Poniatowskiego przy hotelu</t>
  </si>
  <si>
    <t>Gliwice Radiostacja</t>
  </si>
  <si>
    <t>Gliwice Targowisko*</t>
  </si>
  <si>
    <t>Gliwice Tarnogórska*</t>
  </si>
  <si>
    <t>Gliwice Toszecka*</t>
  </si>
  <si>
    <t>Gliwice Warszawska</t>
  </si>
  <si>
    <t>Gliwice Warszawska I*</t>
  </si>
  <si>
    <t>Gliwice Warszawska II*</t>
  </si>
  <si>
    <t>Gliwice Zwycięstwa*</t>
  </si>
  <si>
    <t>Zwycięstwa przy skwerze</t>
  </si>
  <si>
    <t>Gliwice Świętojańska*</t>
  </si>
  <si>
    <t>Osiedle Kopernika*</t>
  </si>
  <si>
    <t>Osiedle Obrońców Pokoju*</t>
  </si>
  <si>
    <t>Żerniki Elsnera*</t>
  </si>
  <si>
    <t>Elsnera przy kapliczce</t>
  </si>
  <si>
    <t>Żerniki Olszewskiego*</t>
  </si>
  <si>
    <t>Żerniki Osiedle*</t>
  </si>
  <si>
    <t>Żerniki Chałubińskiego*</t>
  </si>
  <si>
    <t>Brzezinka Droga do Łabęd</t>
  </si>
  <si>
    <t>Brzezinka Kielecka</t>
  </si>
  <si>
    <t>Brzezinka Osiedle</t>
  </si>
  <si>
    <t>Brzezinka Przemyska</t>
  </si>
  <si>
    <t>Przemyska przy magazynach</t>
  </si>
  <si>
    <t>Brzezinka Wałbrzyska</t>
  </si>
  <si>
    <t>Gliwice Aleja Majowa*</t>
  </si>
  <si>
    <t>Gliwice Cmentarz Centralny*</t>
  </si>
  <si>
    <t>Gliwice Góry Chełmskiej*</t>
  </si>
  <si>
    <t>Gliwice Jasnogórska*</t>
  </si>
  <si>
    <t>Gliwice Muzeum*</t>
  </si>
  <si>
    <t>Gliwice Park Mickiewicza*</t>
  </si>
  <si>
    <t>Gliwice Plac Piłsudskiego*</t>
  </si>
  <si>
    <t>Gliwice Port</t>
  </si>
  <si>
    <t>Gliwice Styczyńskiego</t>
  </si>
  <si>
    <t>Gliwice Wyspiańskiego</t>
  </si>
  <si>
    <t>Styczyńskiego przy szkole</t>
  </si>
  <si>
    <t>Gliwice Zakład Energetyczny</t>
  </si>
  <si>
    <t>Osiedle Kopernika Andromedy*</t>
  </si>
  <si>
    <t>Osiedle Kopernika Perseusza</t>
  </si>
  <si>
    <t>Osiedle Kopernika Saturna*</t>
  </si>
  <si>
    <t>Przyszówka Kaplica*</t>
  </si>
  <si>
    <t>Przyszówka Osiedle Literatów*</t>
  </si>
  <si>
    <t>Stare Gliwice Gaudiego</t>
  </si>
  <si>
    <t>Stare Gliwice Kozielska</t>
  </si>
  <si>
    <t>Stare Gliwice Ogródki Działkowe</t>
  </si>
  <si>
    <t>Stare Gliwice Wiejska</t>
  </si>
  <si>
    <t>Stare Gliwice Wyczółkowskiego</t>
  </si>
  <si>
    <t>Stare Gliwice Łabędzka</t>
  </si>
  <si>
    <t>Stare Łabędy SSE</t>
  </si>
  <si>
    <t>Stare Łabędy</t>
  </si>
  <si>
    <t>Łabędy Dworzec PKP I*</t>
  </si>
  <si>
    <t>Łabędy Dworzec PKP II*</t>
  </si>
  <si>
    <t>Łabędy Huta</t>
  </si>
  <si>
    <t>Łabędy Osiedle*</t>
  </si>
  <si>
    <t>Łabędy Partyzantów</t>
  </si>
  <si>
    <t>Łabędy Poczta</t>
  </si>
  <si>
    <t>Staromiejska przy skwerze</t>
  </si>
  <si>
    <t>Łabędy Rynek*</t>
  </si>
  <si>
    <t>Łabędy Strzelców Bytomskich*</t>
  </si>
  <si>
    <t>Łabędy Wolności</t>
  </si>
  <si>
    <t>Gliwice Dworcowa*</t>
  </si>
  <si>
    <t>Gliwice Górnych Wałów*</t>
  </si>
  <si>
    <t>Jana Pawła II przy Katedrze</t>
  </si>
  <si>
    <t>Gliwice Kochanowskiego</t>
  </si>
  <si>
    <t>Gliwice Kościuszki</t>
  </si>
  <si>
    <t>Bojkowska przy ogródkach</t>
  </si>
  <si>
    <t>Bojkowska przy Biedronce</t>
  </si>
  <si>
    <t>Gliwice Mikołowska*</t>
  </si>
  <si>
    <t>Mikołowska przy kościółku</t>
  </si>
  <si>
    <t>Gliwice Nowy Świat*</t>
  </si>
  <si>
    <t>Gliwice Puszkina</t>
  </si>
  <si>
    <t>Gliwice Sobieskiego</t>
  </si>
  <si>
    <t>Gliwice Sowińskiego</t>
  </si>
  <si>
    <t>Gliwice Słowackiego*</t>
  </si>
  <si>
    <t>Gliwice Zygmunta Starego*</t>
  </si>
  <si>
    <t>Ostropa Kościół*</t>
  </si>
  <si>
    <t>Daszyńskiego przy boisku</t>
  </si>
  <si>
    <t>Ostropa Poczta</t>
  </si>
  <si>
    <t>Ostropa Skrzyżowanie</t>
  </si>
  <si>
    <t>Sikornik Osiedle*</t>
  </si>
  <si>
    <t>Sikornik Zimorodka*</t>
  </si>
  <si>
    <t>Trynek Bardowskiego</t>
  </si>
  <si>
    <t>Trynek Toruńska*</t>
  </si>
  <si>
    <t>Trynek Kilińskiego</t>
  </si>
  <si>
    <t>Wilcze Gardło Pętla</t>
  </si>
  <si>
    <t>Wójtowa Wieś</t>
  </si>
  <si>
    <t>Wójtowa Wieś Dolnej Wsi*</t>
  </si>
  <si>
    <t>Wójtowa Wieś Wójtowska</t>
  </si>
  <si>
    <t>Stare Łabędy Starogliwicka</t>
  </si>
  <si>
    <t>Żerniki Graniczna Pętla*</t>
  </si>
  <si>
    <t>Świdnicka</t>
  </si>
  <si>
    <t>Nowosądecka</t>
  </si>
  <si>
    <t>Tęczowa</t>
  </si>
  <si>
    <t>Stryjska</t>
  </si>
  <si>
    <t>WYKAZ  W1- REJON 5</t>
  </si>
  <si>
    <t>WYKAZ  W1- REJON 6</t>
  </si>
  <si>
    <t>Andersena</t>
  </si>
  <si>
    <t>Augustowska</t>
  </si>
  <si>
    <t>Bajkowa</t>
  </si>
  <si>
    <t>Czekanowskiego</t>
  </si>
  <si>
    <t>Einsteina</t>
  </si>
  <si>
    <t>Galaktyki (odcinek do bloku nr 3)</t>
  </si>
  <si>
    <t>Grabowskiego</t>
  </si>
  <si>
    <t>Grażyny</t>
  </si>
  <si>
    <t>Metalowców</t>
  </si>
  <si>
    <t>Pogodna</t>
  </si>
  <si>
    <t>Przewozowa</t>
  </si>
  <si>
    <t>Składowa</t>
  </si>
  <si>
    <t>Poligonowa</t>
  </si>
  <si>
    <t>Ligustrowa</t>
  </si>
  <si>
    <t>Alberta Św.</t>
  </si>
  <si>
    <t>Wadowicka</t>
  </si>
  <si>
    <t>WYKAZ  W1- REJON 4</t>
  </si>
  <si>
    <t>Nazwa ulicy</t>
  </si>
  <si>
    <t>długość</t>
  </si>
  <si>
    <t>pow.</t>
  </si>
  <si>
    <t>Bankowa</t>
  </si>
  <si>
    <t>Barlickiego</t>
  </si>
  <si>
    <t>Basztowa</t>
  </si>
  <si>
    <t>Bednarska</t>
  </si>
  <si>
    <t>Berbeckiego</t>
  </si>
  <si>
    <t>Białej Bramy</t>
  </si>
  <si>
    <t>Bytomska</t>
  </si>
  <si>
    <t>Chudoby</t>
  </si>
  <si>
    <t>Dolnych Wałów</t>
  </si>
  <si>
    <t>Fredry</t>
  </si>
  <si>
    <t>Górne Wały</t>
  </si>
  <si>
    <t>Grodowa</t>
  </si>
  <si>
    <t>Kościelna</t>
  </si>
  <si>
    <t>Krótka</t>
  </si>
  <si>
    <t>Matejki</t>
  </si>
  <si>
    <t>Mleczna</t>
  </si>
  <si>
    <t>Plac Mleczny</t>
  </si>
  <si>
    <t>Plebańska</t>
  </si>
  <si>
    <t>Pod Murami</t>
  </si>
  <si>
    <t>Studzienna</t>
  </si>
  <si>
    <t>Średnia</t>
  </si>
  <si>
    <t>Raciborska</t>
  </si>
  <si>
    <t>Tkacka</t>
  </si>
  <si>
    <t>Wodna</t>
  </si>
  <si>
    <t>Wysoka</t>
  </si>
  <si>
    <t>Zwycięstwa</t>
  </si>
  <si>
    <t>Asnyka</t>
  </si>
  <si>
    <t>Bardowskiego</t>
  </si>
  <si>
    <t>Dzierżona</t>
  </si>
  <si>
    <t>Jasińskiego</t>
  </si>
  <si>
    <t>Kilińskiego</t>
  </si>
  <si>
    <t>Kunickiego</t>
  </si>
  <si>
    <t>Liliowa</t>
  </si>
  <si>
    <t>Lotnikow</t>
  </si>
  <si>
    <t>Młodych Patriotow</t>
  </si>
  <si>
    <t>Nowa</t>
  </si>
  <si>
    <t>Olchowa</t>
  </si>
  <si>
    <t>Piastowska</t>
  </si>
  <si>
    <t>Pietrusińskiego</t>
  </si>
  <si>
    <t>Równa</t>
  </si>
  <si>
    <t>Rydygiera</t>
  </si>
  <si>
    <t>Żwirki i Wigury</t>
  </si>
  <si>
    <t>Ossowskiego</t>
  </si>
  <si>
    <t>Kaczyniec</t>
  </si>
  <si>
    <t>Krupnicza</t>
  </si>
  <si>
    <t>Szkolna</t>
  </si>
  <si>
    <t>Architektów</t>
  </si>
  <si>
    <t>Astrow</t>
  </si>
  <si>
    <t>Azalii</t>
  </si>
  <si>
    <t>Begonii</t>
  </si>
  <si>
    <t>Bławatkow</t>
  </si>
  <si>
    <t>Ceramikow</t>
  </si>
  <si>
    <t>Ciesielska</t>
  </si>
  <si>
    <t>Ekonomistów</t>
  </si>
  <si>
    <t>Elektryków</t>
  </si>
  <si>
    <t>Fizyków</t>
  </si>
  <si>
    <t>Geodetów</t>
  </si>
  <si>
    <t>Goździkowa</t>
  </si>
  <si>
    <t>Krokusow</t>
  </si>
  <si>
    <t>Lawendowa</t>
  </si>
  <si>
    <t>Maków</t>
  </si>
  <si>
    <t>Magnolii</t>
  </si>
  <si>
    <t>Marynarska</t>
  </si>
  <si>
    <t>Nauczycielska</t>
  </si>
  <si>
    <t>Niezapominajki</t>
  </si>
  <si>
    <t>Oficerska</t>
  </si>
  <si>
    <t>Orchidei</t>
  </si>
  <si>
    <t>Piekarska</t>
  </si>
  <si>
    <t>Prawników</t>
  </si>
  <si>
    <t>Storczyków</t>
  </si>
  <si>
    <t>Rybacka</t>
  </si>
  <si>
    <t>Tokarska</t>
  </si>
  <si>
    <t>Traktorzystow</t>
  </si>
  <si>
    <t>Tulipanów</t>
  </si>
  <si>
    <t>Lewkonii</t>
  </si>
  <si>
    <t>Białostocka</t>
  </si>
  <si>
    <t>Bielska</t>
  </si>
  <si>
    <t>Bydgoska</t>
  </si>
  <si>
    <t>Chełmska</t>
  </si>
  <si>
    <t>Droga do Rzeczyc</t>
  </si>
  <si>
    <t>Eiffle'a</t>
  </si>
  <si>
    <t>Gaudiego</t>
  </si>
  <si>
    <t>Gutenberga</t>
  </si>
  <si>
    <t>Kaliska</t>
  </si>
  <si>
    <t>Koszalińska</t>
  </si>
  <si>
    <t>Lubelska</t>
  </si>
  <si>
    <t>Łódzka</t>
  </si>
  <si>
    <t>Olsztyńska</t>
  </si>
  <si>
    <t>Płocka</t>
  </si>
  <si>
    <t>Przemyska</t>
  </si>
  <si>
    <t>Sopocka</t>
  </si>
  <si>
    <t>Radomska</t>
  </si>
  <si>
    <t>Siedlecka</t>
  </si>
  <si>
    <t>Wałbrzyska</t>
  </si>
  <si>
    <t>Wyczółkowskiego</t>
  </si>
  <si>
    <t>Zakopiańska</t>
  </si>
  <si>
    <t>Żywiecka</t>
  </si>
  <si>
    <t>Gnieźnieńska</t>
  </si>
  <si>
    <t>Kielecka</t>
  </si>
  <si>
    <t>Rzeszowska</t>
  </si>
  <si>
    <t>Borówkowa</t>
  </si>
  <si>
    <t>Edisona</t>
  </si>
  <si>
    <t>Grzybowa</t>
  </si>
  <si>
    <t>Jagodowa</t>
  </si>
  <si>
    <t>Kolejowa</t>
  </si>
  <si>
    <t>Nad Łąkami</t>
  </si>
  <si>
    <t>Strażacka</t>
  </si>
  <si>
    <t>Bluszczowa</t>
  </si>
  <si>
    <t>Czeremchowa</t>
  </si>
  <si>
    <t>Jarzębinowa</t>
  </si>
  <si>
    <t>Kalinowa</t>
  </si>
  <si>
    <t>Kolejarzy</t>
  </si>
  <si>
    <t>Kossaka</t>
  </si>
  <si>
    <t>Kruszynowa</t>
  </si>
  <si>
    <t>Leszczynowa</t>
  </si>
  <si>
    <t>Malinowa</t>
  </si>
  <si>
    <t>Podlesie</t>
  </si>
  <si>
    <t>Porzeczkowa</t>
  </si>
  <si>
    <t>Sokoła</t>
  </si>
  <si>
    <t>Przyniczyńskiego</t>
  </si>
  <si>
    <t>Rogera</t>
  </si>
  <si>
    <t>Skowrońskiego</t>
  </si>
  <si>
    <t>Tarninowa</t>
  </si>
  <si>
    <t>Wolskiego</t>
  </si>
  <si>
    <t>Wróblewskiego</t>
  </si>
  <si>
    <t>Wujka Jakuba</t>
  </si>
  <si>
    <t>Na Zbiegu</t>
  </si>
  <si>
    <t>Bojkowska</t>
  </si>
  <si>
    <t>Dożynkowa</t>
  </si>
  <si>
    <t>Glebowa</t>
  </si>
  <si>
    <t>Jęczmienna</t>
  </si>
  <si>
    <t>Knurowska</t>
  </si>
  <si>
    <t>Łanowa</t>
  </si>
  <si>
    <t>Miodowa</t>
  </si>
  <si>
    <t>Plonowa</t>
  </si>
  <si>
    <t>Rolników</t>
  </si>
  <si>
    <t>Sienna</t>
  </si>
  <si>
    <t>Snopowa</t>
  </si>
  <si>
    <t>Warzywna</t>
  </si>
  <si>
    <t>Żytnia</t>
  </si>
  <si>
    <t>Bursztynowa</t>
  </si>
  <si>
    <t>Chemiczna</t>
  </si>
  <si>
    <t>Dekabrystów</t>
  </si>
  <si>
    <t>Diamentowa</t>
  </si>
  <si>
    <t>Gliwice Zajezdnia</t>
  </si>
  <si>
    <t>Przyszówka Skrzyżowanie</t>
  </si>
  <si>
    <t>Sośnica Osiedle Żeromskiego*</t>
  </si>
  <si>
    <t>Wyczółkowskiego naprzeciw MEIKO TRANS</t>
  </si>
  <si>
    <t>Pelikana</t>
  </si>
  <si>
    <t>WYKAZ W1 - REJON 3</t>
  </si>
  <si>
    <t>WYKAZ W1 - REJON 3A</t>
  </si>
  <si>
    <t>Rejon 3A</t>
  </si>
  <si>
    <t>Chabrowa</t>
  </si>
  <si>
    <t>Chmielna</t>
  </si>
  <si>
    <t>Gronowa</t>
  </si>
  <si>
    <t>Koniczynowa</t>
  </si>
  <si>
    <t>Kwiatów Polnych</t>
  </si>
  <si>
    <t>Kolibrów</t>
  </si>
  <si>
    <t>Lniana</t>
  </si>
  <si>
    <t>Orkiszowa</t>
  </si>
  <si>
    <t>Pilotów</t>
  </si>
  <si>
    <t>Rzepakowa</t>
  </si>
  <si>
    <t>Szparagowa</t>
  </si>
  <si>
    <t>Urodzajna</t>
  </si>
  <si>
    <t>Zielna</t>
  </si>
  <si>
    <t>Słowików</t>
  </si>
  <si>
    <t>Żeńców</t>
  </si>
  <si>
    <t>Bielika</t>
  </si>
  <si>
    <t>Ogółem Rejon nr 3A</t>
  </si>
  <si>
    <t>WYKAZ W1 - REJON 4A</t>
  </si>
  <si>
    <t>Ogółem Rejon nr 4A</t>
  </si>
  <si>
    <t>Rejon 4A</t>
  </si>
  <si>
    <t>Kownackiej Marii</t>
  </si>
  <si>
    <t>Planetarna (odc.GG)</t>
  </si>
  <si>
    <t>Prozy (odc.GG)</t>
  </si>
  <si>
    <t>Pszenna</t>
  </si>
  <si>
    <t>Rekreacyjna</t>
  </si>
  <si>
    <t>Rumiankowa</t>
  </si>
  <si>
    <t>Szlak Kolejowy</t>
  </si>
  <si>
    <t>Wakacyjna</t>
  </si>
  <si>
    <t>Witoszka Sylwestra</t>
  </si>
  <si>
    <t>Żeglarska</t>
  </si>
  <si>
    <t>Rejon nr 4</t>
  </si>
  <si>
    <t>Ogółem Rejon nr 5</t>
  </si>
  <si>
    <t>WYKAZ W1 - REJON 5A</t>
  </si>
  <si>
    <t>Rejon 5A</t>
  </si>
  <si>
    <t>Ogółem Rejon nr 5A</t>
  </si>
  <si>
    <t>Braci Grim</t>
  </si>
  <si>
    <t>Caro Oscara</t>
  </si>
  <si>
    <t>Hłaski Marka</t>
  </si>
  <si>
    <t>Puławska</t>
  </si>
  <si>
    <t>Sandomierska</t>
  </si>
  <si>
    <t>Stanisławowska</t>
  </si>
  <si>
    <t>Szmaragdowa</t>
  </si>
  <si>
    <t>Tarnopolska</t>
  </si>
  <si>
    <t>Wesoła</t>
  </si>
  <si>
    <t>Witosa Wincentego</t>
  </si>
  <si>
    <t>Halicka</t>
  </si>
  <si>
    <t>Lwowska      (tyczki)</t>
  </si>
  <si>
    <t>Zamojska+dojazd do 3-9</t>
  </si>
  <si>
    <t>Kozłowska do nr 53</t>
  </si>
  <si>
    <t>WYKAZ W1 - REJON 6A</t>
  </si>
  <si>
    <t>Rejon 6A</t>
  </si>
  <si>
    <t>Morska</t>
  </si>
  <si>
    <t>Ogółem Rejon nr 7</t>
  </si>
  <si>
    <t>WYKAZ W1 - REJON 7A</t>
  </si>
  <si>
    <t>Rejon 7A</t>
  </si>
  <si>
    <t>Ogółem Rejon nr 7A</t>
  </si>
  <si>
    <t>Rutkiewicz Wandy</t>
  </si>
  <si>
    <t>Na Miedzy (2 części)</t>
  </si>
  <si>
    <t>Wita Stwosza ( 3 części)</t>
  </si>
  <si>
    <t>Aronii</t>
  </si>
  <si>
    <t>Błękitna</t>
  </si>
  <si>
    <t>Bożonarodzeniowa</t>
  </si>
  <si>
    <t>Bujwida Odo</t>
  </si>
  <si>
    <t>Czoka Andrzeja</t>
  </si>
  <si>
    <t>Funka Kazimierza</t>
  </si>
  <si>
    <t>Grażyńskiego M.</t>
  </si>
  <si>
    <t>Grodeckiego W.</t>
  </si>
  <si>
    <t>Jeżynowa</t>
  </si>
  <si>
    <t>Kukuczki Jerzego</t>
  </si>
  <si>
    <t>Makowskiego T.</t>
  </si>
  <si>
    <t>Morawska</t>
  </si>
  <si>
    <t>Mościckiego I.</t>
  </si>
  <si>
    <t>Panufnika A.</t>
  </si>
  <si>
    <t>Piaseckiego B.</t>
  </si>
  <si>
    <t>Trzech Króli</t>
  </si>
  <si>
    <t>Zakole</t>
  </si>
  <si>
    <t>Zgrzebnioka</t>
  </si>
  <si>
    <t>Św. Marka (od Lipowej do Zakola)</t>
  </si>
  <si>
    <t>Św. Marka od Witkiewicza do Tarn.</t>
  </si>
  <si>
    <t>Św. Marka od Tarnogórskiej do nr 44</t>
  </si>
  <si>
    <t>Witkiewicza</t>
  </si>
  <si>
    <t>Kapliczna (2 odcinki)</t>
  </si>
  <si>
    <t>WYKAZ W1 - REJON 9A</t>
  </si>
  <si>
    <t>Rejon 9A</t>
  </si>
  <si>
    <t>Kostki Stanisława</t>
  </si>
  <si>
    <t>Hoblera Tadeusza</t>
  </si>
  <si>
    <t>Pukasa Tadeusza</t>
  </si>
  <si>
    <t>Św. Marka (od Grottgera do nr 58)</t>
  </si>
  <si>
    <t>Warszawska</t>
  </si>
  <si>
    <t>Wykaz W 1- REJON 2</t>
  </si>
  <si>
    <t>Rejon nr 2</t>
  </si>
  <si>
    <t>Rejon nr 1 DW-902</t>
  </si>
  <si>
    <t>Rejon 3</t>
  </si>
  <si>
    <t>Ogółem Rejon nr 3</t>
  </si>
  <si>
    <t xml:space="preserve">Odrowążów od ul Reymonta do Skarbnika str prawa
od Skarbnika do Związkowej str lewa i prawa 
od Związkowej do Królewskiej Tamy strona lewa         </t>
  </si>
  <si>
    <t xml:space="preserve">Zimorodka od Czapli str P do Al.Sikornik </t>
  </si>
  <si>
    <t>Zygmuntowska str L od centrum logist. do Oriona</t>
  </si>
  <si>
    <t>most w ciągu ul. Staromiejskiej nad rzeką Kłodnicą (Nowy+Stary)</t>
  </si>
  <si>
    <t>Smolnicka</t>
  </si>
  <si>
    <t>Wykaz W 1- REJON 1-  DTŚ (DW 902)</t>
  </si>
  <si>
    <t>Folwarczna pod obiektem na DK 88</t>
  </si>
  <si>
    <r>
      <t xml:space="preserve">Rejon 8 A </t>
    </r>
    <r>
      <rPr>
        <sz val="10"/>
        <rFont val="Arial Narrow"/>
        <family val="2"/>
      </rPr>
      <t xml:space="preserve">         Wykaz drogowych obiektów mostowych na obszarze miasta Gliwice,                                                                                                                                   w zarządzie Zarządu Dróg Miejskich w Gliwicach w zakresie odśnieżania chodników</t>
    </r>
  </si>
  <si>
    <t>Zamkowa od Rzeczyckiej str P</t>
  </si>
  <si>
    <t>Rzeczycka str L od Pszennej do nr 31</t>
  </si>
  <si>
    <t>Parkowa + (Pistacjowa)</t>
  </si>
  <si>
    <t>Bogatki</t>
  </si>
  <si>
    <t>Spacerowa nr 69 - Żytnia 8 (łącznik)</t>
  </si>
  <si>
    <t>Gojawiczyńskiej</t>
  </si>
  <si>
    <t>Głowackiego-Hłaski (łącznik)</t>
  </si>
  <si>
    <t>Omańkowskiej (dojazd do nr 44C)</t>
  </si>
  <si>
    <t xml:space="preserve">  WYKAZ - W1      REJON 8</t>
  </si>
  <si>
    <t>powierzchnia</t>
  </si>
  <si>
    <t>Andromedy na wys nr 4, str L od nr 10 do przedszkola</t>
  </si>
  <si>
    <t>Asnyka str P (od Kilińskiego do Żwirki i Wigury)</t>
  </si>
  <si>
    <t>Astrów str L od Traktorzystów do nr 1</t>
  </si>
  <si>
    <t>Bema od Reymonta do nr 38</t>
  </si>
  <si>
    <t xml:space="preserve">Biegusa str P od Czapli </t>
  </si>
  <si>
    <t>Bieszczadzka str P od Odrowążów do nr 2</t>
  </si>
  <si>
    <t>Bogatki str L i P</t>
  </si>
  <si>
    <t>Boh. Get. Warsz. Od pl.Piastów str L od nr 5 do 15,od 19 do wiaduktu</t>
  </si>
  <si>
    <t>Bojkowska str L i P od Pszczyńskiej do Jeziornej</t>
  </si>
  <si>
    <t xml:space="preserve">Czapli str L od Biegusa do Kosów </t>
  </si>
  <si>
    <t xml:space="preserve">Czapli str P od Kormoranów do Żurawiej </t>
  </si>
  <si>
    <t>Czapli str P od Żurawiej do Cyraneczki</t>
  </si>
  <si>
    <t>Czapli str P od Rybitwy do Kosów wraz z rondem</t>
  </si>
  <si>
    <t>Dolnej Wsi str P od Wojtowskiej do nr 113</t>
  </si>
  <si>
    <t>Dworcowa str L i P od numeru 45 do 47 (Aleja Przyjaźni)</t>
  </si>
  <si>
    <t>Dworcowa str P od Wyszyńskiego do Dolnych Wałów</t>
  </si>
  <si>
    <t>Eiffel'a Gustawa str L i P</t>
  </si>
  <si>
    <t>Einsteina Alberta str L i P</t>
  </si>
  <si>
    <t>Gaudiego str L(nr 8-8D) i P(nr 6-6D) dojazd do MEICI i MARCO</t>
  </si>
  <si>
    <t>Jałowcowa rejon skrzyżowania z Św. Wojciecha po 20 m w każdą stronę</t>
  </si>
  <si>
    <t xml:space="preserve">Kosów str P od Al.Sikornik do Kokoszki </t>
  </si>
  <si>
    <t>Królewskiej Tamy str L od Baildona do ronda</t>
  </si>
  <si>
    <t>Lipowa str P od Spółdzielczej do nr 25, od nr 9 do forum</t>
  </si>
  <si>
    <t>Łużycka wzdłuż pawilonów przy bloku Lutycka 2</t>
  </si>
  <si>
    <t>Mewy wzdłuż ogrodzenia boiska do wejścia na basen</t>
  </si>
  <si>
    <t>Mikołowska od Dworcowej str P do nr 8 ,str P w obrębie skrzyżowań</t>
  </si>
  <si>
    <t>Na Łuku od nr 28 str L i P do granicy miasta</t>
  </si>
  <si>
    <t>Perkoza od Czapli str P</t>
  </si>
  <si>
    <t>Pliszki od Kosów do Biegusa str L (schody 5x)</t>
  </si>
  <si>
    <t>Poligonowa str P od Daszyńskiego do Wojtowskiej</t>
  </si>
  <si>
    <t>Powstańców Warszawy przy zielencu naprzeciw Sądu</t>
  </si>
  <si>
    <t>Rybnicka str L od Nowy Świat do nr 1</t>
  </si>
  <si>
    <t>Sikorskiego str L i P od Zabrza do Kujawskiej</t>
  </si>
  <si>
    <t>Strzody od nr 2 do 4 i od nr 6 do 8</t>
  </si>
  <si>
    <t>Szara str L od Zabrskiej do nr 22</t>
  </si>
  <si>
    <t>Św.Wojciecha str P (od Toszeckiej do końca cmentarza)</t>
  </si>
  <si>
    <t>Św.Wojciecha str P  (od cmentarza do posesji nr 2)</t>
  </si>
  <si>
    <t>Targowa str L i P  od Lipowej do garaży</t>
  </si>
  <si>
    <t>Tarnogórska (chodnik do ul. Przydrożnej wzdłuż zjazdu na DK88)</t>
  </si>
  <si>
    <t xml:space="preserve">Traktorzystów od Tulipanów str L i P do Pl.Jaśminu </t>
  </si>
  <si>
    <t>Uszczyka str L od Toszeckiej do nr 7,od nr 17 do nr 27, od nr 31 do Nad Torami</t>
  </si>
  <si>
    <t>Uszczyka od Toszeckiej str P do nr 4,od nr 22 do Nad Torami</t>
  </si>
  <si>
    <t>Uszczyka - Dworska rejon skrzyżowania</t>
  </si>
  <si>
    <t>Wiślana str P od Jesiennej (od nr 12 do nr 26)</t>
  </si>
  <si>
    <t xml:space="preserve">Wiślana str L od Jesiennej (od nr 40 -62 z schodami i pochylnią) </t>
  </si>
  <si>
    <t>Wrzosowa str P od nr 10 do Szkoły Podstawowej</t>
  </si>
  <si>
    <t>Wyszyńskiego str L (od BPH do Sądu)</t>
  </si>
  <si>
    <t>Zabrska od Bł. Czesława do Chorzowskiej wraz z wiaduktem (chodnik - dojście do wiaduktu)</t>
  </si>
  <si>
    <t>Zwycięstwa od Rynku str P w rej skrzyżowan 8 szt</t>
  </si>
  <si>
    <t>Zwycięstwa od Rynku str L w rej skrzyżowan 10 szt</t>
  </si>
  <si>
    <t>Zwycięstwa od Rynku str P od nr 36 do 38 (Aleja Przyjaźni), od nr 56 do Boh. Getta Warszawskiego</t>
  </si>
  <si>
    <t>Zwycięstwa str P i L wzdłuż parkingu i zieleńca nad DTŚ</t>
  </si>
  <si>
    <t>Zygmunta Starego - Lompy (skrzyżowanie ulic)</t>
  </si>
  <si>
    <t>Zygmunta Starego - Bony (skrzyżowanie ulic)</t>
  </si>
  <si>
    <t>Zygmunta Starego - Słowackiego - Nowy Świat - Kosów (skrzyżowanie ulic z azylami dla pieszych)</t>
  </si>
  <si>
    <t xml:space="preserve">Żernicka str P od Elsnera do Wigilijnej </t>
  </si>
  <si>
    <t>Żwirki i Wigury str L i P (od Rybnickiej do Lotników)</t>
  </si>
  <si>
    <t>Inne miejsca nie wymienione a wskazane przez Zamawiającego</t>
  </si>
  <si>
    <t>Bohaterów Getta Warszawskiego od nr 15 do 21</t>
  </si>
  <si>
    <t>Częstochowska od nr 2 do 22 i od nr 3 do  25</t>
  </si>
  <si>
    <t>Dworcowa od nr 45 do 47</t>
  </si>
  <si>
    <t>Jagiellońska- wzdłuż budynku przy nr 4</t>
  </si>
  <si>
    <t>Kościuszki od nr 16 do 40 i od nr 13-27</t>
  </si>
  <si>
    <t>Orlickiego od nr 15 do 17</t>
  </si>
  <si>
    <t>Piwna (po stronie parzystej) od ul.Mitręgi do PL.Piastów</t>
  </si>
  <si>
    <t>Plac Piłsudskiego przy budynkach nr 6,10,11</t>
  </si>
  <si>
    <t>Powstańców Warszawy od nr 1 do 5</t>
  </si>
  <si>
    <t>Wrocławska od nr 16 do18 i od nr 15 do 33</t>
  </si>
  <si>
    <t>Ziemowita od nr 4-10</t>
  </si>
  <si>
    <t>Rejon nr 8</t>
  </si>
  <si>
    <t>Plac Piastów wokół zielenców + łącznik Piwna-Jagiellońska</t>
  </si>
  <si>
    <t>Wileńska</t>
  </si>
  <si>
    <t>długość (m)</t>
  </si>
  <si>
    <r>
      <t>pow. (m</t>
    </r>
    <r>
      <rPr>
        <b/>
        <sz val="10"/>
        <color indexed="8"/>
        <rFont val="Czcionka tekstu podstawowego"/>
        <charset val="238"/>
      </rPr>
      <t>²</t>
    </r>
    <r>
      <rPr>
        <b/>
        <i/>
        <sz val="10"/>
        <color indexed="8"/>
        <rFont val="Arial CE"/>
        <family val="2"/>
        <charset val="238"/>
      </rPr>
      <t>)</t>
    </r>
  </si>
  <si>
    <t>most w ciągu ul. Kujawskiej / Sikorskiego nad rzeką Kłodnicą</t>
  </si>
  <si>
    <t>Bł. Czesława od nr 3 do ul. Zabrskiej str P</t>
  </si>
  <si>
    <r>
      <t xml:space="preserve">most w ciągu ul. Dworcowej nad rzeką Kłodnicą </t>
    </r>
    <r>
      <rPr>
        <i/>
        <sz val="7"/>
        <rFont val="Arial Narrow"/>
        <family val="2"/>
      </rPr>
      <t>/od str. kościoła Św. Barbary/</t>
    </r>
  </si>
  <si>
    <t>Kujawska str L i P od ronda Akademickiego do wiaduktu A-1 z ścieszką rowerową</t>
  </si>
  <si>
    <t xml:space="preserve">Panewnicka str L i P </t>
  </si>
  <si>
    <t>Akademicka str L i P+ łącznik 15m w kierunku ul. Kaszubskiej (wraz ze ścieżką rowerową)</t>
  </si>
  <si>
    <t xml:space="preserve">   most w ciągu ul. Częstochowskiej nad DTŚ</t>
  </si>
  <si>
    <t xml:space="preserve">   most w ciągu ul. Konarskiego nad DTŚ</t>
  </si>
  <si>
    <t xml:space="preserve">   most łącznik między ul. Franciszkańska a Robotniczą nad DTŚ</t>
  </si>
  <si>
    <t>RAZEM:</t>
  </si>
  <si>
    <t>Kujawska kierunek Sośnica</t>
  </si>
  <si>
    <t>Kostki od ul. Zabrskiej do końca skarpy str L</t>
  </si>
  <si>
    <t>most w ciągu ul. Wielickiej nad potokiem Sośnickim (GUIDO)</t>
  </si>
  <si>
    <t>most w ciągu ul. Reymonta nad potokiem Sośnickim (GUIDO)</t>
  </si>
  <si>
    <t xml:space="preserve">    most w ciągu ul. Kasprowicza nad potokiem Sośnickim (GUIDO)</t>
  </si>
  <si>
    <t>Kasprowicza od Sikorskiego do Poznańskiej</t>
  </si>
  <si>
    <t>Beskidzka od Szczęść Boże do Sztygarskiej str L</t>
  </si>
  <si>
    <t xml:space="preserve">   kładka dla pieszych w ciągu ul. Zimnej Wody nad rzeką Kłodnicą</t>
  </si>
  <si>
    <r>
      <t xml:space="preserve">    most w ciągu ul. Dworcowej nad rzeką Kłodnicą </t>
    </r>
    <r>
      <rPr>
        <i/>
        <sz val="8"/>
        <rFont val="Arial Narrow"/>
        <family val="2"/>
      </rPr>
      <t>/po stronie BIEDRONKI/</t>
    </r>
  </si>
  <si>
    <t>Derkacza cała</t>
  </si>
  <si>
    <t>Jeziorna od Bojkowskiej do Spacerowej z łącznikami (4x)</t>
  </si>
  <si>
    <t>Poznańska od Wielickiej do nr 3 str L</t>
  </si>
  <si>
    <t>Poznańska od Wielickiej do Kasprowicza str P</t>
  </si>
  <si>
    <t>Poznańska od Kasprowicza do Wawelskiej str P</t>
  </si>
  <si>
    <t>Jana Pawła II str L od Nowego Światu do Górnych Wałów</t>
  </si>
  <si>
    <t>Jana Pawła II str P od Nowego Światu do nr 2; od nr 4 do nr 10; od nr 14B do nr 16</t>
  </si>
  <si>
    <t>Kościuszki str P od Solskiego (przy szpitalu wielospecialistycznym)</t>
  </si>
  <si>
    <t>Solskiego od Kościuszki / Z. Starego</t>
  </si>
  <si>
    <t xml:space="preserve">Beskidzka str L od Tatrzańskiej - od końca ogrodzenia przy posesji nr 5 do początku budynku nr 42 przy ul. Węglowej </t>
  </si>
  <si>
    <t>Leśna wraz z dojazdem do nr 52D</t>
  </si>
  <si>
    <t>Daszyńskiego - dojazd do posesji nr 208N</t>
  </si>
  <si>
    <t>Daszyńskiego - dojazd do posesji nr 226F</t>
  </si>
  <si>
    <t>Tokarska od nr 88 do 160</t>
  </si>
  <si>
    <t>Daszyńskiego - dojazd do posesji nr 632c</t>
  </si>
  <si>
    <t>Metalowców od parkingu do numeru 15</t>
  </si>
  <si>
    <t>Kolejowa 28 - sięgacz do ul. Nad Łąkami nr 26</t>
  </si>
  <si>
    <t>Nad Łąkami 18 - Kolejowa nr 40 (łącznik)</t>
  </si>
  <si>
    <t>Kosmonautów nr 1D-3D</t>
  </si>
  <si>
    <t>Kilińskiego -parking pomiędzy kościołem, a posesją nr 10</t>
  </si>
  <si>
    <t>Nowa - sięgacz pomiędzy numerami 3-61D</t>
  </si>
  <si>
    <t>Jasna - dojazd do posesji 31A</t>
  </si>
  <si>
    <t>Bojkowska nr 20 -dojazd do przychodni +parking</t>
  </si>
  <si>
    <t>Bojkowska- dojazd do posesji nr 16</t>
  </si>
  <si>
    <t>Łukasiewicza</t>
  </si>
  <si>
    <t>Batorego</t>
  </si>
  <si>
    <t>Broniewskiego</t>
  </si>
  <si>
    <t>Chatka Puchatka</t>
  </si>
  <si>
    <t>Fiołkowa</t>
  </si>
  <si>
    <t>Gałczyńskiego</t>
  </si>
  <si>
    <t>Gorkiego</t>
  </si>
  <si>
    <t>Grudnia 15-ego</t>
  </si>
  <si>
    <t>Kosmonautów</t>
  </si>
  <si>
    <t>Kownackiej</t>
  </si>
  <si>
    <t>Krasinskiego</t>
  </si>
  <si>
    <t>Literatów</t>
  </si>
  <si>
    <t>Majakowskiego</t>
  </si>
  <si>
    <t>Makuszynskiego</t>
  </si>
  <si>
    <t>Narcyzów</t>
  </si>
  <si>
    <t>Narutowicza</t>
  </si>
  <si>
    <t>Niemcewicza</t>
  </si>
  <si>
    <t>Olimpijska</t>
  </si>
  <si>
    <t>Partyzantów</t>
  </si>
  <si>
    <t>Piaskowa</t>
  </si>
  <si>
    <t>Przyszowska</t>
  </si>
  <si>
    <t>Pułaskiego</t>
  </si>
  <si>
    <t>Wincentego Pola od nr 10 do parkingu</t>
  </si>
  <si>
    <t>Sportowa nr 1-8</t>
  </si>
  <si>
    <t>Dunikowskiego nr 5-15</t>
  </si>
  <si>
    <t>Zakątek Leśny</t>
  </si>
  <si>
    <t>Zygmuntowska</t>
  </si>
  <si>
    <t>Żeleńskiego-Boya</t>
  </si>
  <si>
    <t>Lipca 22-ego</t>
  </si>
  <si>
    <t>Tuwima</t>
  </si>
  <si>
    <t>Zapolskiej</t>
  </si>
  <si>
    <t>Chrobrego</t>
  </si>
  <si>
    <t>Fabryczna</t>
  </si>
  <si>
    <t>Główna</t>
  </si>
  <si>
    <t>Jagiełły</t>
  </si>
  <si>
    <t>Jaracza</t>
  </si>
  <si>
    <t>Kanałowa</t>
  </si>
  <si>
    <t>Klasztorna</t>
  </si>
  <si>
    <t>Koraszewskiego</t>
  </si>
  <si>
    <t>Kraszewskiego</t>
  </si>
  <si>
    <t>Mechanikow</t>
  </si>
  <si>
    <t>Miła</t>
  </si>
  <si>
    <t>Murarska</t>
  </si>
  <si>
    <t>Nad Kanałem</t>
  </si>
  <si>
    <t>Nałkowskiej</t>
  </si>
  <si>
    <t>Niepaszycka</t>
  </si>
  <si>
    <t>Oświęcimska</t>
  </si>
  <si>
    <t>Piękna</t>
  </si>
  <si>
    <t>Plac Niepodległości</t>
  </si>
  <si>
    <t>Podmokła</t>
  </si>
  <si>
    <t>Pokoju</t>
  </si>
  <si>
    <t>Spokojna</t>
  </si>
  <si>
    <t>Rzeczycka</t>
  </si>
  <si>
    <t>Wierzbowa</t>
  </si>
  <si>
    <t>Wiosenna</t>
  </si>
  <si>
    <t>Wspólna</t>
  </si>
  <si>
    <t>Zacisze</t>
  </si>
  <si>
    <t>Zamkowa</t>
  </si>
  <si>
    <t>Kwiatowa</t>
  </si>
  <si>
    <t>Beskidzka</t>
  </si>
  <si>
    <t>Bieszczadzka</t>
  </si>
  <si>
    <t>Błonie</t>
  </si>
  <si>
    <t>Bracka</t>
  </si>
  <si>
    <t>Ceglarska</t>
  </si>
  <si>
    <t>Chodźki</t>
  </si>
  <si>
    <t>Cicha</t>
  </si>
  <si>
    <t>Dolna</t>
  </si>
  <si>
    <t>Drzymały</t>
  </si>
  <si>
    <t>Gankowa</t>
  </si>
  <si>
    <t>Głogowska</t>
  </si>
  <si>
    <t>Goduli</t>
  </si>
  <si>
    <t>Górna</t>
  </si>
  <si>
    <t>Górników</t>
  </si>
  <si>
    <t>Gromadzka</t>
  </si>
  <si>
    <t>Jedności</t>
  </si>
  <si>
    <t>Jesienna</t>
  </si>
  <si>
    <t>Karpacka</t>
  </si>
  <si>
    <t>Kasprowicza</t>
  </si>
  <si>
    <t>Klonowa</t>
  </si>
  <si>
    <t>Korczoka</t>
  </si>
  <si>
    <t>Kujawska</t>
  </si>
  <si>
    <t>Limanowskiego</t>
  </si>
  <si>
    <t>Niedurnego</t>
  </si>
  <si>
    <t>Odrowążów</t>
  </si>
  <si>
    <t>Pocztowa</t>
  </si>
  <si>
    <t>Poznańska</t>
  </si>
  <si>
    <t>Sołtysia</t>
  </si>
  <si>
    <t>Szczęść Boże</t>
  </si>
  <si>
    <t>Sztygarska</t>
  </si>
  <si>
    <t>Szybowa</t>
  </si>
  <si>
    <t>Św. Józefa</t>
  </si>
  <si>
    <t>Św. Michała</t>
  </si>
  <si>
    <t>Reymonta</t>
  </si>
  <si>
    <t>Samotna</t>
  </si>
  <si>
    <t>Sikorskiego</t>
  </si>
  <si>
    <t>Skarbnika</t>
  </si>
  <si>
    <t>Pusta</t>
  </si>
  <si>
    <t>Tatrzańska</t>
  </si>
  <si>
    <t>Tylna</t>
  </si>
  <si>
    <t>Wawelska</t>
  </si>
  <si>
    <t>Wielicka</t>
  </si>
  <si>
    <t>Wschodnia</t>
  </si>
  <si>
    <t>Zawodna</t>
  </si>
  <si>
    <t>Związkowa</t>
  </si>
  <si>
    <t>Żeromskiego</t>
  </si>
  <si>
    <t>Cmentarna</t>
  </si>
  <si>
    <t>Dzionkarzy</t>
  </si>
  <si>
    <t>Młodego Górnika</t>
  </si>
  <si>
    <t>Młodzieżowa</t>
  </si>
  <si>
    <t>Na Filarze</t>
  </si>
  <si>
    <t>Nadbrzeżna</t>
  </si>
  <si>
    <t>Sudecka</t>
  </si>
  <si>
    <t>Bażancia</t>
  </si>
  <si>
    <t>Bernardyńska</t>
  </si>
  <si>
    <t>Bończyka</t>
  </si>
  <si>
    <t>Bzów</t>
  </si>
  <si>
    <t>Chełmońskiego</t>
  </si>
  <si>
    <t>Cieszyńska</t>
  </si>
  <si>
    <t>Fałata</t>
  </si>
  <si>
    <t>Floriańska</t>
  </si>
  <si>
    <t>Folwarczna</t>
  </si>
  <si>
    <t>Graniczna</t>
  </si>
  <si>
    <t>Grottgera</t>
  </si>
  <si>
    <t>Harcerska</t>
  </si>
  <si>
    <t>Jabłoni</t>
  </si>
  <si>
    <t>Jałowcowa</t>
  </si>
  <si>
    <t>Kłosista</t>
  </si>
  <si>
    <t>Kurpiowska</t>
  </si>
  <si>
    <t>Ligocka</t>
  </si>
  <si>
    <t>Lisia</t>
  </si>
  <si>
    <t>Lubliniecka</t>
  </si>
  <si>
    <t>Malczewskiego</t>
  </si>
  <si>
    <t>Michałowskiego</t>
  </si>
  <si>
    <t>Obronców Westerplatte</t>
  </si>
  <si>
    <t>Ogrodowa</t>
  </si>
  <si>
    <t>Orląt Śląskich</t>
  </si>
  <si>
    <t>Orzechowa</t>
  </si>
  <si>
    <t>Paderewskiego</t>
  </si>
  <si>
    <t>Patrolowa</t>
  </si>
  <si>
    <t>Polna</t>
  </si>
  <si>
    <t>Strzelnicza</t>
  </si>
  <si>
    <t>Św. Wojciecha</t>
  </si>
  <si>
    <t>Przydrożna</t>
  </si>
  <si>
    <t>Sarnia</t>
  </si>
  <si>
    <t>Wiśniowa</t>
  </si>
  <si>
    <t>Zajęcza</t>
  </si>
  <si>
    <t>Myśliwska</t>
  </si>
  <si>
    <t>Andromedy</t>
  </si>
  <si>
    <t>Centaura</t>
  </si>
  <si>
    <t xml:space="preserve">Darz Bór </t>
  </si>
  <si>
    <t>Gajowa</t>
  </si>
  <si>
    <t>Gwiazdy Polarnej</t>
  </si>
  <si>
    <t>Jowisza</t>
  </si>
  <si>
    <t>Kniejowa</t>
  </si>
  <si>
    <t>Kopernika</t>
  </si>
  <si>
    <t>Oriona</t>
  </si>
  <si>
    <t>Perseusza</t>
  </si>
  <si>
    <t>Pionierów</t>
  </si>
  <si>
    <t>Pod Borem</t>
  </si>
  <si>
    <t>Syriusza</t>
  </si>
  <si>
    <t>Świerkowa</t>
  </si>
  <si>
    <t>Saturna</t>
  </si>
  <si>
    <t>Wielkiej Niedźwiedzicy</t>
  </si>
  <si>
    <t>Bekasa</t>
  </si>
  <si>
    <t>Biegusa</t>
  </si>
  <si>
    <t>Czapli</t>
  </si>
  <si>
    <t>Czajki</t>
  </si>
  <si>
    <t>Cyraneczki</t>
  </si>
  <si>
    <t>Derkacza</t>
  </si>
  <si>
    <t>Drozdów</t>
  </si>
  <si>
    <t>Gipsowa</t>
  </si>
  <si>
    <t>Jaskółcza</t>
  </si>
  <si>
    <t>Kokoszki</t>
  </si>
  <si>
    <t>Krucza</t>
  </si>
  <si>
    <t>Marzanki</t>
  </si>
  <si>
    <t>Opawska</t>
  </si>
  <si>
    <t>Perkoza</t>
  </si>
  <si>
    <t>Pliszki</t>
  </si>
  <si>
    <t>Rybitwy</t>
  </si>
  <si>
    <t>Skowrończa</t>
  </si>
  <si>
    <t>Sojki</t>
  </si>
  <si>
    <t>Ustroń</t>
  </si>
  <si>
    <t>Wilgi</t>
  </si>
  <si>
    <t>Ziębia</t>
  </si>
  <si>
    <t>Zimorodka</t>
  </si>
  <si>
    <t>Żurawia</t>
  </si>
  <si>
    <t>Akacjowa</t>
  </si>
  <si>
    <t>Brzozowa</t>
  </si>
  <si>
    <t>Dąbrowskiego</t>
  </si>
  <si>
    <t>Dębowa</t>
  </si>
  <si>
    <t>Grabowa</t>
  </si>
  <si>
    <t>Idy</t>
  </si>
  <si>
    <t>Jaworowa</t>
  </si>
  <si>
    <t>Jesionowa</t>
  </si>
  <si>
    <t>Jodłowa</t>
  </si>
  <si>
    <t>Krakusa</t>
  </si>
  <si>
    <t>Lindego</t>
  </si>
  <si>
    <t>Lipowa</t>
  </si>
  <si>
    <t>Młodego Hutnika</t>
  </si>
  <si>
    <t>Nad Bytomką</t>
  </si>
  <si>
    <t>Okrzei</t>
  </si>
  <si>
    <t>Opolska</t>
  </si>
  <si>
    <t>Św. Bronisławy</t>
  </si>
  <si>
    <t>Św. Elżbiety</t>
  </si>
  <si>
    <t>Targowa</t>
  </si>
  <si>
    <t>Topolowa</t>
  </si>
  <si>
    <t>Towarowa</t>
  </si>
  <si>
    <t>Traugutta</t>
  </si>
  <si>
    <t>Chorzowska</t>
  </si>
  <si>
    <t>Baildona</t>
  </si>
  <si>
    <t>Chałupnicza</t>
  </si>
  <si>
    <t>Chodkiewicza</t>
  </si>
  <si>
    <t>Czarnieckiego</t>
  </si>
  <si>
    <t>Franciszkańska</t>
  </si>
  <si>
    <t>Gdańska</t>
  </si>
  <si>
    <t>Hutnicza</t>
  </si>
  <si>
    <t>Jagiellońska</t>
  </si>
  <si>
    <t>Królewskiej Tamy</t>
  </si>
  <si>
    <t>Królowej Jadwigi</t>
  </si>
  <si>
    <t>Krzywa</t>
  </si>
  <si>
    <t>Modrzejewskiej</t>
  </si>
  <si>
    <t>Odlewników</t>
  </si>
  <si>
    <t>Paulińska</t>
  </si>
  <si>
    <t>Poniatowskiego</t>
  </si>
  <si>
    <t>Robotnicza</t>
  </si>
  <si>
    <t>Sportowa</t>
  </si>
  <si>
    <t>Szara</t>
  </si>
  <si>
    <t>Szczepanowskiego</t>
  </si>
  <si>
    <t>Św. Anny</t>
  </si>
  <si>
    <t>Św. Katarzyny</t>
  </si>
  <si>
    <t>Zabrska</t>
  </si>
  <si>
    <t>Św. Cecylii</t>
  </si>
  <si>
    <t>Arkońska</t>
  </si>
  <si>
    <t>Dunikowskiego</t>
  </si>
  <si>
    <t>Gorzołki</t>
  </si>
  <si>
    <t>Nasyp</t>
  </si>
  <si>
    <t>Piramowicza</t>
  </si>
  <si>
    <t>Waliszewskiego</t>
  </si>
  <si>
    <t>Częstochowska</t>
  </si>
  <si>
    <t>Tarnogórska</t>
  </si>
  <si>
    <t>Wrocławska</t>
  </si>
  <si>
    <t>Gierymskiego</t>
  </si>
  <si>
    <t>Kłodnicka</t>
  </si>
  <si>
    <t>Mastalerza</t>
  </si>
  <si>
    <t>Moniuszki</t>
  </si>
  <si>
    <t>Akademicka</t>
  </si>
  <si>
    <t>Dojazdowa</t>
  </si>
  <si>
    <t>Jasnogórska</t>
  </si>
  <si>
    <t>Kaszubska</t>
  </si>
  <si>
    <t>Konarskiego</t>
  </si>
  <si>
    <t>Lutycka</t>
  </si>
  <si>
    <t>Łużycka</t>
  </si>
  <si>
    <t>Nadrzeczna</t>
  </si>
  <si>
    <t>Okrężna</t>
  </si>
  <si>
    <t>Panewnicka</t>
  </si>
  <si>
    <t>Zimnej Wody</t>
  </si>
  <si>
    <t>Mikołowska</t>
  </si>
  <si>
    <t>Orlickiego</t>
  </si>
  <si>
    <t>Pszczyńska</t>
  </si>
  <si>
    <t>Banacha</t>
  </si>
  <si>
    <t>Bajana</t>
  </si>
  <si>
    <t>Jana Pawła II</t>
  </si>
  <si>
    <t>Na Piasku</t>
  </si>
  <si>
    <t>Okopowa</t>
  </si>
  <si>
    <t>Dworcowa</t>
  </si>
  <si>
    <t>Rybnicka</t>
  </si>
  <si>
    <t>Plac Piastów</t>
  </si>
  <si>
    <t>Św. Barbary</t>
  </si>
  <si>
    <t>Bałtycka</t>
  </si>
  <si>
    <t>Daszyńskiego</t>
  </si>
  <si>
    <t>Ficka</t>
  </si>
  <si>
    <t>Głowackiego</t>
  </si>
  <si>
    <t>Orkana</t>
  </si>
  <si>
    <t>Południowa</t>
  </si>
  <si>
    <t>Słoneczna</t>
  </si>
  <si>
    <t>Słowackiego</t>
  </si>
  <si>
    <t>Sobótki</t>
  </si>
  <si>
    <t>Wójtowska</t>
  </si>
  <si>
    <t>Zachodnia</t>
  </si>
  <si>
    <t>Ciupków</t>
  </si>
  <si>
    <t>Dolnej Wsi</t>
  </si>
  <si>
    <t>Nowy Świat</t>
  </si>
  <si>
    <t>Jondy</t>
  </si>
  <si>
    <t>Cechowa</t>
  </si>
  <si>
    <t>Domańskiego</t>
  </si>
  <si>
    <t>Dziewanny</t>
  </si>
  <si>
    <t>Kotlarska</t>
  </si>
  <si>
    <t>Kowalska</t>
  </si>
  <si>
    <t>Owczarska</t>
  </si>
  <si>
    <t>Powroźnicza</t>
  </si>
  <si>
    <t>Przemysłowa</t>
  </si>
  <si>
    <t>Sienkiewicza</t>
  </si>
  <si>
    <t>Szobiszowicka</t>
  </si>
  <si>
    <t>Ślusarska</t>
  </si>
  <si>
    <t>Św. Urbana</t>
  </si>
  <si>
    <t>Św.Małgorzaty</t>
  </si>
  <si>
    <t>Toszecka</t>
  </si>
  <si>
    <t>Uszczyka</t>
  </si>
  <si>
    <t>Dubois</t>
  </si>
  <si>
    <t>Wiertnicza</t>
  </si>
  <si>
    <t>Wyspiańskiego</t>
  </si>
  <si>
    <t>Zbożowa</t>
  </si>
  <si>
    <t>Dworska</t>
  </si>
  <si>
    <t>Kasztanowa</t>
  </si>
  <si>
    <t>Las Łabedzki</t>
  </si>
  <si>
    <t>Nad Torami</t>
  </si>
  <si>
    <t>Przy Tamie</t>
  </si>
  <si>
    <t>Styczyńskiego</t>
  </si>
  <si>
    <t>Andersa</t>
  </si>
  <si>
    <t>Góry Chełmskiej</t>
  </si>
  <si>
    <t>Gruszczyńskiego</t>
  </si>
  <si>
    <t>Jasna</t>
  </si>
  <si>
    <t>Kochanowskiego</t>
  </si>
  <si>
    <t>Kościuszki</t>
  </si>
  <si>
    <t>Łabędzka</t>
  </si>
  <si>
    <t>Młyńska</t>
  </si>
  <si>
    <t>Owsiana</t>
  </si>
  <si>
    <t>Plebiscytowa</t>
  </si>
  <si>
    <t>Solskiego</t>
  </si>
  <si>
    <t>Starogliwicka</t>
  </si>
  <si>
    <t>Staromiejska</t>
  </si>
  <si>
    <t>Strzelców Bytomskich</t>
  </si>
  <si>
    <t>Chopina</t>
  </si>
  <si>
    <t>Damrota</t>
  </si>
  <si>
    <t>Długosza</t>
  </si>
  <si>
    <t>Helska</t>
  </si>
  <si>
    <t>Karolinki</t>
  </si>
  <si>
    <t>Kazimierza Wielkiego</t>
  </si>
  <si>
    <t>Kosynierów</t>
  </si>
  <si>
    <t>Królowej Bony</t>
  </si>
  <si>
    <t>Lelewela</t>
  </si>
  <si>
    <t>Lompy</t>
  </si>
  <si>
    <t>Łokietka</t>
  </si>
  <si>
    <t>Malinowskiego</t>
  </si>
  <si>
    <t>Mała</t>
  </si>
  <si>
    <t>Mickiewicza</t>
  </si>
  <si>
    <t>Na Skarpie</t>
  </si>
  <si>
    <t>Na Wzgórzu</t>
  </si>
  <si>
    <t>Norwida</t>
  </si>
  <si>
    <t>Oleśnickiego</t>
  </si>
  <si>
    <t>Orzeszkowej</t>
  </si>
  <si>
    <t>Płowiecka</t>
  </si>
  <si>
    <t>Puszkina</t>
  </si>
  <si>
    <t>Racławicka</t>
  </si>
  <si>
    <t>Radiowa</t>
  </si>
  <si>
    <t>Sobieskiego</t>
  </si>
  <si>
    <t>Sowińskiego</t>
  </si>
  <si>
    <t>Stalmacha</t>
  </si>
  <si>
    <t>Szczecińska</t>
  </si>
  <si>
    <t>Świętokrzyska</t>
  </si>
  <si>
    <t>Ułańska</t>
  </si>
  <si>
    <t>Zawiszy Czarnego</t>
  </si>
  <si>
    <t>Ziemowita</t>
  </si>
  <si>
    <t xml:space="preserve">Długa </t>
  </si>
  <si>
    <t>Husarska</t>
  </si>
  <si>
    <t>Ligonia</t>
  </si>
  <si>
    <t>Ku Dołom</t>
  </si>
  <si>
    <t>Goplany</t>
  </si>
  <si>
    <t>Kormoranów</t>
  </si>
  <si>
    <t>Lekarska</t>
  </si>
  <si>
    <t>Libelta</t>
  </si>
  <si>
    <t>Mieszka I</t>
  </si>
  <si>
    <t>Rejtana</t>
  </si>
  <si>
    <t>Rymera</t>
  </si>
  <si>
    <t>Staszica</t>
  </si>
  <si>
    <t>Wrzosowa</t>
  </si>
  <si>
    <t>Zygmunta Starego</t>
  </si>
  <si>
    <t>Bereniki</t>
  </si>
  <si>
    <t>Gwarków</t>
  </si>
  <si>
    <t>Szarych Szeregów</t>
  </si>
  <si>
    <t>Kopalniana</t>
  </si>
  <si>
    <t>Gagarina</t>
  </si>
  <si>
    <t>Złota</t>
  </si>
  <si>
    <t>Przyszłości</t>
  </si>
  <si>
    <t>Zielińskiego</t>
  </si>
  <si>
    <t>Ziemięcicka</t>
  </si>
  <si>
    <t>Morcinka</t>
  </si>
  <si>
    <t>Karola Miarki</t>
  </si>
  <si>
    <t>Korfantego</t>
  </si>
  <si>
    <t>Skargi</t>
  </si>
  <si>
    <t>Bolesława Śmiałego</t>
  </si>
  <si>
    <t>Prusa</t>
  </si>
  <si>
    <t>Udzieli</t>
  </si>
  <si>
    <t>Andrzeja Św.</t>
  </si>
  <si>
    <t>Kolberga</t>
  </si>
  <si>
    <t>Domeyki</t>
  </si>
  <si>
    <t>Omańkowskiej</t>
  </si>
  <si>
    <t>Wiślana</t>
  </si>
  <si>
    <t>Bieńka Horsta</t>
  </si>
  <si>
    <t>Żółkiewskiego</t>
  </si>
  <si>
    <t>Świętojańska</t>
  </si>
  <si>
    <t>Boh. Getta Warszawskiego</t>
  </si>
  <si>
    <t>Jana Śliwki</t>
  </si>
  <si>
    <t>Zasłony przeciwśnieżne</t>
  </si>
  <si>
    <t>Razem</t>
  </si>
  <si>
    <t>Ogółem Rejon nr 4</t>
  </si>
  <si>
    <t>Mielęckiego</t>
  </si>
  <si>
    <t>Frezji</t>
  </si>
  <si>
    <t>Konwalii</t>
  </si>
  <si>
    <t>Widokowa</t>
  </si>
  <si>
    <t>Strzeleckiego</t>
  </si>
  <si>
    <t>Czerskiego</t>
  </si>
  <si>
    <t>Wyszyńskiego</t>
  </si>
  <si>
    <t>Czołgowa</t>
  </si>
  <si>
    <t>Okulickiego</t>
  </si>
  <si>
    <t>Ossolińskich</t>
  </si>
  <si>
    <t>Poezji</t>
  </si>
  <si>
    <t>Toruńska (do Bojkowskiej)</t>
  </si>
  <si>
    <t>Kosów (do Nowego Światu)</t>
  </si>
  <si>
    <t>Mewy</t>
  </si>
  <si>
    <t>Sikornik</t>
  </si>
  <si>
    <t>Łąkowa</t>
  </si>
  <si>
    <t>Ratowników Górniczych</t>
  </si>
  <si>
    <t>Ciołkowskiego</t>
  </si>
  <si>
    <t>Pszenna (do końca zabudowań)</t>
  </si>
  <si>
    <t>Konopnickiej</t>
  </si>
  <si>
    <t>Noakowskiego</t>
  </si>
  <si>
    <t>Plac Jaśminu</t>
  </si>
  <si>
    <t>Leonarda da Vinci</t>
  </si>
  <si>
    <t>Nobla</t>
  </si>
  <si>
    <t>Św. Ludwika</t>
  </si>
  <si>
    <t>Plac Inwalidów Wojennych</t>
  </si>
  <si>
    <t>Plac Wszystkich Świętych</t>
  </si>
  <si>
    <t>Przy Raciborskiej Bramie</t>
  </si>
  <si>
    <t>Dybowskiego</t>
  </si>
  <si>
    <t>Kuźnicka</t>
  </si>
  <si>
    <t>Mazowiecka</t>
  </si>
  <si>
    <t>Sołtysa</t>
  </si>
  <si>
    <t>Śląska</t>
  </si>
  <si>
    <t>Świętego Huberta</t>
  </si>
  <si>
    <t>Batalionu Kosynierów</t>
  </si>
  <si>
    <t>Sztabu Powstańczego</t>
  </si>
  <si>
    <t>Rostka</t>
  </si>
  <si>
    <t>Zajączka</t>
  </si>
  <si>
    <t>Bema</t>
  </si>
  <si>
    <t>Stabika</t>
  </si>
  <si>
    <t>Reja</t>
  </si>
  <si>
    <t>Łącznik pomiędzy Wiślaną i Jesienną</t>
  </si>
  <si>
    <t>Błogosławionego Czesława</t>
  </si>
  <si>
    <t>Olszynki</t>
  </si>
  <si>
    <t>Wincentego Pola</t>
  </si>
  <si>
    <t>Gajdy</t>
  </si>
  <si>
    <t>Jacka Św.</t>
  </si>
  <si>
    <t>Bolesława Krzywoustego</t>
  </si>
  <si>
    <t>Marcina Strzody</t>
  </si>
  <si>
    <t>Piłsudzkiego Plac</t>
  </si>
  <si>
    <t>Płażyńskiego</t>
  </si>
  <si>
    <t>Skłodowskiej - Curie</t>
  </si>
  <si>
    <t>Wybrzeże Armii Krajowej</t>
  </si>
  <si>
    <t>Wybrzeże Wojska Polskiego</t>
  </si>
  <si>
    <t>Piwna</t>
  </si>
  <si>
    <t>Powstańców Warszawy</t>
  </si>
  <si>
    <t>Rolna</t>
  </si>
  <si>
    <t>Kozielska</t>
  </si>
  <si>
    <t>Portowa wraz z estakadą J. Heweliusza</t>
  </si>
  <si>
    <t>WYKAZ  W1- REJON 7</t>
  </si>
  <si>
    <t>Aleja Przyjaźni cała</t>
  </si>
  <si>
    <t>Bajana od nr 2 do nr 4</t>
  </si>
  <si>
    <t>Bereniki od Perseusza do nr 4 str P</t>
  </si>
  <si>
    <t>Bernardyńska str L od Grottgera do Michałowskiego</t>
  </si>
  <si>
    <t>Bolesława Krzywoustego str L i P</t>
  </si>
  <si>
    <t>Bolesława Śmiałego do nr 1 do Płowieckiej str L</t>
  </si>
  <si>
    <t>Chałubińskiego str P od Rogozińskiego</t>
  </si>
  <si>
    <t>Chatka Puchatka str P od Strzelców Byt do nr 7b</t>
  </si>
  <si>
    <t>Chorzowska od Wolności str L do zajezdni</t>
  </si>
  <si>
    <t>Chorzowska od Wolności str L od nr 52 do nr 42</t>
  </si>
  <si>
    <t>Chorzowska od Wolności str L od nr 10 do Zabrskiej</t>
  </si>
  <si>
    <t>Chorzowska od Wolności str P do ul Dębowej</t>
  </si>
  <si>
    <t xml:space="preserve">Chorzowska od Wolności str P od nr 75 do 39 </t>
  </si>
  <si>
    <t>Chorzowska od Wolności str P od 23 do Poniatowskiego</t>
  </si>
  <si>
    <t>Daszyńskiego str L od nr 13 do 15b</t>
  </si>
  <si>
    <t>Daszyńskiego str L od ul.Kościuszki do nr 29</t>
  </si>
  <si>
    <t xml:space="preserve">Daszyńskiego str L od ul Ligonia do nr 65 </t>
  </si>
  <si>
    <t>Dworcowa str L od Placu Piastów do ul.Nasyp</t>
  </si>
  <si>
    <t>Dworcowa str L od nr 56 do ul.M.Strzody</t>
  </si>
  <si>
    <t>Dworcowa od nr 24 do ul .Dunikowskiego</t>
  </si>
  <si>
    <t>Dworcowa str P od ul.Dubois do Wyszyńskiego</t>
  </si>
  <si>
    <t>Dworcowa str P od Matejki do Basztowej</t>
  </si>
  <si>
    <t>Dworska od Noakowskiego do Wiertniczej str L</t>
  </si>
  <si>
    <t>Dworska str P od Noakowskiego do Uszczyka</t>
  </si>
  <si>
    <t>Dzierżona od Żwirki i Wigury str P do Torunskiej</t>
  </si>
  <si>
    <t>Galaktyki od 1 do 4, od 5 do 6</t>
  </si>
  <si>
    <t>Gaudiego od Wyczółkowskiego do Kozielskiej str L i P</t>
  </si>
  <si>
    <t>Głowackiego od Dolnej Wsi str L do nr 5</t>
  </si>
  <si>
    <t>Głowackiego (przedłużenie ulicy do mostku nad Ostropką)</t>
  </si>
  <si>
    <t>Gorzołki str L od Moniuszki</t>
  </si>
  <si>
    <t>Górna wzdłuż zielenca</t>
  </si>
  <si>
    <t>Górników str L i P</t>
  </si>
  <si>
    <t>Gruszczyńskiego str L i P</t>
  </si>
  <si>
    <t>Gutenberga str L i P od Wyczółkowskiego</t>
  </si>
  <si>
    <t>Jarzębinowa str L i P</t>
  </si>
  <si>
    <t>Jasnogórska przy szkole</t>
  </si>
  <si>
    <t>Jedności str L i P</t>
  </si>
  <si>
    <t>Jesienna str L i P</t>
  </si>
  <si>
    <t>Junaków do nr 2</t>
  </si>
  <si>
    <t>Kaczyniec od Górnych Wałów str L i P</t>
  </si>
  <si>
    <t>Kalinowa str L i P</t>
  </si>
  <si>
    <t>Kanałowa przy zielencu</t>
  </si>
  <si>
    <t>Karola Miarki str L i P</t>
  </si>
  <si>
    <t>Kasztanowa str L i P</t>
  </si>
  <si>
    <t>Kaszubska str L i P</t>
  </si>
  <si>
    <t>Kochanowskiego  przy rondzie</t>
  </si>
  <si>
    <t>Konarskiego (od boiska LO Nr1 do Jagiellońskiej)</t>
  </si>
  <si>
    <t>Kopernika (ścieżka do kościoła)</t>
  </si>
  <si>
    <t>Korczoka str L i P</t>
  </si>
  <si>
    <t xml:space="preserve">Kormoranów od Czapli str P do nr 20 </t>
  </si>
  <si>
    <t>Kormoranów od Czapli str L do nr 41</t>
  </si>
  <si>
    <t>Kossaka od Michałowskiego do nr 2 str P</t>
  </si>
  <si>
    <t>Kościuszki str P od Z.Starego do nr 11</t>
  </si>
  <si>
    <t>Kozielska( od Daszynskiego) str L od nr 21 do ronda</t>
  </si>
  <si>
    <t>Kozielska od Daszyńskiego str P do nr 10.od nr 16 do nr 20</t>
  </si>
  <si>
    <t>Kozielska str P od Gaudiego do Białostockiej</t>
  </si>
  <si>
    <t>Kozłowska od Daszyńskiego str P do Orzeszkowej</t>
  </si>
  <si>
    <t>Ku Dołom od Wójtowskiej str P do nr 8</t>
  </si>
  <si>
    <t>Leonardo da Vinci str L i P</t>
  </si>
  <si>
    <t>Leśna od Skowrońskiego str P do stadionu</t>
  </si>
  <si>
    <t>Leśna od Skowrońskiego str L do nr 1</t>
  </si>
  <si>
    <t>Libelta od Tarnogórskiej str L</t>
  </si>
  <si>
    <t>Ligocka od Obr. Westerplatte do Jałowcowej str L</t>
  </si>
  <si>
    <t>Lipowa str L od nr 30 do Św. Bronisławy,od nr 4 do ul.Traugutta</t>
  </si>
  <si>
    <t>Lompy od Z.Starego str L do nr 6</t>
  </si>
  <si>
    <t>Lotników od Bojkowskiej str L do nr 20</t>
  </si>
  <si>
    <t>Lotników od Bojkowskiej str P cała</t>
  </si>
  <si>
    <t>Lubliniecka od Tarnogórskiej str L do Malczewskiego</t>
  </si>
  <si>
    <t>Lubliniecka od Tarnogórskiej str P od nr 41 do 31 ,od nr1 do Grottgera</t>
  </si>
  <si>
    <t>Łużycka str L i P od Wrocławskiej do Ronda</t>
  </si>
  <si>
    <t>Magnolii od Niezapominajki str L cała</t>
  </si>
  <si>
    <t>Malinowskiego str L od Kościuszki</t>
  </si>
  <si>
    <t>Metalowców w obrębie pl. Niepodległości</t>
  </si>
  <si>
    <t>Mielęckiego - Plebiscytowa (chodnik w parku)</t>
  </si>
  <si>
    <t>Młodego Hutnika od Chorzowskiej przy US</t>
  </si>
  <si>
    <t>Młodzieżowa w obrębie skrzyżowania z Sikorskiego</t>
  </si>
  <si>
    <t>Młyńska - Dolnych Wałów (chodnik na skrzyż.ulic)</t>
  </si>
  <si>
    <t>Młyńska (koło Przychodni)</t>
  </si>
  <si>
    <t>Moniuszki od Kłodnickiej str L do Gorzołki</t>
  </si>
  <si>
    <t>Myśliwska od  Zajęczej str L do Toszeckiej</t>
  </si>
  <si>
    <t>Na Wzgórzu przy zielencu</t>
  </si>
  <si>
    <t>Nad Łąkami od Toszeckiej str L do nr 3</t>
  </si>
  <si>
    <t>Nad Torami pod wiaduktem kolejowym</t>
  </si>
  <si>
    <t>Nałkowskiej str L i P</t>
  </si>
  <si>
    <t>Narutowicza od Strzelców str L</t>
  </si>
  <si>
    <t>Nauczycielska str P od Architektów</t>
  </si>
  <si>
    <t>Niezapominajki str L i P cała</t>
  </si>
  <si>
    <t>Nobla str L i P</t>
  </si>
  <si>
    <t>Obrońców Pokoju str L</t>
  </si>
  <si>
    <t>Obrońców Westerplatte str L i P</t>
  </si>
  <si>
    <t>Okrzei od Chorzowskiej str L do nr 5</t>
  </si>
  <si>
    <t>Okrzei od Chorzowskiej str P do Poniatowskiego</t>
  </si>
  <si>
    <t>Olchowa str P od ul Kosów do nr 16</t>
  </si>
  <si>
    <t>Oleśnickiego od ul,Słowackiego do nr 16 str L i P</t>
  </si>
  <si>
    <t>Olimpijska str L i P</t>
  </si>
  <si>
    <t>Orchidei od Lewkoni do nr 12 str L i P</t>
  </si>
  <si>
    <t>Oriona str L od ul Kopernika do ul.Perseusza</t>
  </si>
  <si>
    <t>Oriona str P od ul.Saturna do parkingu</t>
  </si>
  <si>
    <t>Orląt Śląskich (cała str L i P)</t>
  </si>
  <si>
    <t>Orlickiego (wzdłuż POD Nadzieja, Kwiat Jabłoni)</t>
  </si>
  <si>
    <t>Ossolińskich str L</t>
  </si>
  <si>
    <t>Paderewskiego wzdłuż płotu przedszkola</t>
  </si>
  <si>
    <t>Parkowa przy cmentarzu</t>
  </si>
  <si>
    <t>Partyzantów od Przyszowskiej do Fiołkowej str L i P</t>
  </si>
  <si>
    <t>Perseusza str L od ul.Oriona do ul.Pionierów</t>
  </si>
  <si>
    <t>Perseusza str P od ul.Oriona do ul.Pionierów</t>
  </si>
  <si>
    <t>Pionierów str L od ul Wielkiej Niedżwiedzicy do Toszeckiej</t>
  </si>
  <si>
    <t>Pionierów str P od ul Wielkiej Niedżwiedzicy do Toszeckiej</t>
  </si>
  <si>
    <t>Plac Niepodległości str L i P</t>
  </si>
  <si>
    <t>Platynowa str L i P</t>
  </si>
  <si>
    <t>Plebańska przy Kościele</t>
  </si>
  <si>
    <t>Pliszki od Kosów do Biegusa str P</t>
  </si>
  <si>
    <t>Płowiecka od Sowinskiego do Andersa str P</t>
  </si>
  <si>
    <t>Pod Murami (przejście k.Zameczku)</t>
  </si>
  <si>
    <t>Podlesie str P od Skowrońskiego do Czeremchowej , od nr 64 do Pomorskiej</t>
  </si>
  <si>
    <t>Poezji str L i P</t>
  </si>
  <si>
    <t>Portowa str L od Edisona do UC</t>
  </si>
  <si>
    <t>Powroźnicza str L i P</t>
  </si>
  <si>
    <t>Prusa str L i P</t>
  </si>
  <si>
    <t>Przemyska od Wyczółkowskiego do Gutenberga str P</t>
  </si>
  <si>
    <t>Przyszowska str L od Toszeckiej do Puławskiego</t>
  </si>
  <si>
    <t>Przyszowska str P od Tęczowej do Wolności</t>
  </si>
  <si>
    <t>Pszczyńska od Kopalnianej do Bojkowskiej str P</t>
  </si>
  <si>
    <t>Raciborska przy kościele</t>
  </si>
  <si>
    <t>Racławicka od nr 5 do ul.Na Skarpie (schody)</t>
  </si>
  <si>
    <t>Reymonta str L i P</t>
  </si>
  <si>
    <t>Rolników od Plonowej str P do nr 198 ,od nr 204 do 214</t>
  </si>
  <si>
    <t>Rybitwy str L</t>
  </si>
  <si>
    <t>Rybnicka str L od Bardowskiego do Toruńskiej</t>
  </si>
  <si>
    <t>Rybnicka str P od Nowy Świat do Marzanki</t>
  </si>
  <si>
    <t>Rybnicka str P od Kochanowskiego do Kosów</t>
  </si>
  <si>
    <t>Rymera str L</t>
  </si>
  <si>
    <t>Sikory str L do nr 1</t>
  </si>
  <si>
    <t>Skowrońskiego (cała str L i P)</t>
  </si>
  <si>
    <t>Słowackiego od Z.Starego do Zawiszy Czarnego</t>
  </si>
  <si>
    <t>Słowackiego od Zawiszy Czarnego do Daszynskiego L i P</t>
  </si>
  <si>
    <t>Sokoła od Toszeckiej str P do Bończyka</t>
  </si>
  <si>
    <t>Sowińskiego od Daszyńskiego str L do Okulickiego</t>
  </si>
  <si>
    <t>Stabika str L i P</t>
  </si>
  <si>
    <t>Starogliwicka od A.Opla do Wyczółkowskiego str L</t>
  </si>
  <si>
    <t xml:space="preserve">Strzelców Bytomskich str P od nr 49  do 39,od 25 do 23 </t>
  </si>
  <si>
    <t>Strzelnicza od Granicznej str L do ul Orzechowej</t>
  </si>
  <si>
    <t>Strzelnicza od Granicznej str P do Kościoła</t>
  </si>
  <si>
    <t>Syriusza przy nr 18,22 i od 28 do 24</t>
  </si>
  <si>
    <t>Szara str L od Jagielonskiej</t>
  </si>
  <si>
    <t>Sztygarska str L i P</t>
  </si>
  <si>
    <t>Szymanowskiego od Elsnera do nr 7, od nr 13 do 23</t>
  </si>
  <si>
    <t>Śliwki od Toszeckiej str L do nr 5, od 13 do 21</t>
  </si>
  <si>
    <t>Śliwki od Domańskiego str L i P do Portowej</t>
  </si>
  <si>
    <t>Św. Anny cała</t>
  </si>
  <si>
    <t>Św. Barbary od Dworcowej str P do nr 2 i od 4 wzdłóż Kłodnicy</t>
  </si>
  <si>
    <t xml:space="preserve">Św. Barbary od Dworcowej str L </t>
  </si>
  <si>
    <t>Św. Jacka str L i P</t>
  </si>
  <si>
    <t>Św. Ludwika str P od Daszyńskiego</t>
  </si>
  <si>
    <t>Św. Marka przy szkole</t>
  </si>
  <si>
    <t>Tarnogórska (chodnik prow.do przejścia podziemnego)</t>
  </si>
  <si>
    <t>Tarnogórska od Świętojanskiej do Św .Marka str L</t>
  </si>
  <si>
    <t>Towarowa wzdłuż płotu</t>
  </si>
  <si>
    <t>Traktorzystów od Daszyńskiego wzdłóż A4</t>
  </si>
  <si>
    <t>Tuwima cała str L i P</t>
  </si>
  <si>
    <t>Warszawska od Grottgera do Swiętojańskiej str L i P</t>
  </si>
  <si>
    <t>Warszawska  od Świętojanskiej do Kolberga str L i P</t>
  </si>
  <si>
    <t>Warszawska od Kolberga do Składowej str L</t>
  </si>
  <si>
    <t>Wiejska  od Łabędzkiej str L od nr 14 do 10</t>
  </si>
  <si>
    <t>Wiejska od Łabędzkiej str P do ul Sadowej</t>
  </si>
  <si>
    <t>Wielkiej Niedźwiedzicy od Perseusza str L i P do nr 17</t>
  </si>
  <si>
    <t>Wieniawskiego str L i P</t>
  </si>
  <si>
    <t>Wincentego Pola str L i P</t>
  </si>
  <si>
    <t>Wrocławska od Pszczynskiej str L do nr 28, od 16 do 10</t>
  </si>
  <si>
    <t>Wrocławska od Strzody do Kłodnickiej str P</t>
  </si>
  <si>
    <t>Wrocławska od Pszczynskiej str P, od nr 7 do Zimnej wody</t>
  </si>
  <si>
    <t>Wybrzeże Armii Krajowej str L i P</t>
  </si>
  <si>
    <t xml:space="preserve">Wyczółkowskiego od Starogliwickiej do Kozielskiej str L i P </t>
  </si>
  <si>
    <t>Wyspiańskiego (cała L i P)</t>
  </si>
  <si>
    <t>Wyszyńskiego od Zwycięstwa do Berbeckiego</t>
  </si>
  <si>
    <t>Wyszyńskiego (przy Taxi)</t>
  </si>
  <si>
    <t>Zygmunta Starego (skrz.przy domu dziecka)</t>
  </si>
  <si>
    <t>Zygmuntowska od Kosmonautów str L do Przyszowskiej</t>
  </si>
  <si>
    <t>Zygmuntowska str L od Przyszowskiej do Ossolińskich</t>
  </si>
  <si>
    <t>Zygmuntowska str P od Przyszowskiej do centrum logist.</t>
  </si>
  <si>
    <t>Lp.</t>
  </si>
  <si>
    <t>Lokalizacja</t>
  </si>
  <si>
    <t>długość całkowita                          [m]</t>
  </si>
  <si>
    <r>
      <t>Powierzchnia  chodników                    m</t>
    </r>
    <r>
      <rPr>
        <sz val="10"/>
        <rFont val="Arial"/>
        <family val="2"/>
        <charset val="238"/>
      </rPr>
      <t>²</t>
    </r>
  </si>
  <si>
    <t>1.</t>
  </si>
  <si>
    <t>most w ciągu ul. Wrocławskiej nad rzeką Kłodnicą</t>
  </si>
  <si>
    <t>2.</t>
  </si>
  <si>
    <t>4.</t>
  </si>
  <si>
    <t>5.</t>
  </si>
  <si>
    <t>7.</t>
  </si>
  <si>
    <t>most w ciągu ul. Zwycięstwa nad rzeką Kłodnicą</t>
  </si>
  <si>
    <t>8.</t>
  </si>
  <si>
    <t>9.</t>
  </si>
  <si>
    <t>kładka w ciągu ul. Berbeckiego nad rzeką Kłodnicą</t>
  </si>
  <si>
    <t>10.</t>
  </si>
  <si>
    <t>most w ciągu ul. Orlickiego nad rzeką Kłodnicą</t>
  </si>
  <si>
    <t>11.</t>
  </si>
  <si>
    <t>wiadukt w ciągu ul. Bohaterów Getta Warszawskiego nad torami PKP</t>
  </si>
  <si>
    <t>12.</t>
  </si>
  <si>
    <t>wiadukt w ciągu ul. Zabrskiej nad torami PKP</t>
  </si>
  <si>
    <t>13.</t>
  </si>
  <si>
    <t>most w ciągu ul. Chorzowskiej nad rzeką Bytomką</t>
  </si>
  <si>
    <t>14.</t>
  </si>
  <si>
    <t>most w ciągu ul. Panewnickiej nad rzeką Kłodnicą</t>
  </si>
  <si>
    <t>15.</t>
  </si>
  <si>
    <t>kładka w ciągu ul. Panewnickiej nad rzeką Kłodnicą</t>
  </si>
  <si>
    <t>16.</t>
  </si>
  <si>
    <t>17.</t>
  </si>
  <si>
    <t>18.</t>
  </si>
  <si>
    <t>19.</t>
  </si>
  <si>
    <t>most w ciągu ul. Królewskiej Tamy (Odrowążów) nad rzeką Bytomką</t>
  </si>
  <si>
    <t>20.</t>
  </si>
  <si>
    <t>most w ciągu ul. Sobieskiego nad potokiem Ostropka</t>
  </si>
  <si>
    <t xml:space="preserve">     38.48</t>
  </si>
  <si>
    <t>21.</t>
  </si>
  <si>
    <t>most w ciągu ul. Św. Ludwika nad potokiem Ostropka</t>
  </si>
  <si>
    <t xml:space="preserve">     20.25</t>
  </si>
  <si>
    <t>22.</t>
  </si>
  <si>
    <t>most w ciągu ul. Ciupków nad potokiem Ostropka</t>
  </si>
  <si>
    <t xml:space="preserve">     25.48</t>
  </si>
  <si>
    <t>23.</t>
  </si>
  <si>
    <t>most w ciągu ul. Wójtowskiej nad potokiem Ostropka</t>
  </si>
  <si>
    <t>25.</t>
  </si>
  <si>
    <t>most w ciągu ul. Staromiejskiej nad Kanałem Gliwickim</t>
  </si>
  <si>
    <t>26.</t>
  </si>
  <si>
    <t>27.</t>
  </si>
  <si>
    <t>most w ciągu ul. Edisona nad rzeką Kłodnicą</t>
  </si>
  <si>
    <t xml:space="preserve">      49.50</t>
  </si>
  <si>
    <t>28.</t>
  </si>
  <si>
    <t>most w ciągu ul. Łabędzkiej nad potokiem b.n.</t>
  </si>
  <si>
    <t>29.</t>
  </si>
  <si>
    <t>wiadukt w ciągu ul Jagodowej nad torami kolejowymi</t>
  </si>
  <si>
    <t>33.</t>
  </si>
  <si>
    <t>most w ciągu ul. Elsnera nad potokiem Żernickim</t>
  </si>
  <si>
    <t>34.</t>
  </si>
  <si>
    <t>most w ciągu ul. Żernickiej nad potokiem Żernickim</t>
  </si>
  <si>
    <t>35.</t>
  </si>
  <si>
    <t>wiadukt w ciągu ul. Knurowskiej nad torami kolejowymi</t>
  </si>
  <si>
    <t>36.</t>
  </si>
  <si>
    <t>wiadukt Estakada J. Heweliusza</t>
  </si>
  <si>
    <t>wiadukt w ciągu ul. Tarnogórskiej nad Dk-88</t>
  </si>
  <si>
    <t xml:space="preserve">     162.4</t>
  </si>
  <si>
    <t>Nazwa przystanku</t>
  </si>
  <si>
    <t>Przy ulicy</t>
  </si>
  <si>
    <t>Bojków Kościół</t>
  </si>
  <si>
    <t>Bojków Piekarnia</t>
  </si>
  <si>
    <t>6.</t>
  </si>
  <si>
    <t>Bojków Sklep</t>
  </si>
  <si>
    <t>Bojków Skrzyżowanie</t>
  </si>
  <si>
    <t>Bojków Straż Pożarna</t>
  </si>
  <si>
    <t>Gliwice Akacjowa</t>
  </si>
  <si>
    <t>Pszczyńska pas w kier. Centrum</t>
  </si>
  <si>
    <t>24.</t>
  </si>
  <si>
    <t>Gliwice Częstochowska*</t>
  </si>
  <si>
    <t>30.</t>
  </si>
  <si>
    <t>31.</t>
  </si>
  <si>
    <t>32.</t>
  </si>
  <si>
    <t>Gliwice Franciszkańska</t>
  </si>
  <si>
    <t>Gliwice Jacka</t>
  </si>
  <si>
    <t>Gliwice Jagiellońska*</t>
  </si>
  <si>
    <t>Gliwice Komag*</t>
  </si>
  <si>
    <t>Gliwice Królewskiej Tamy</t>
  </si>
  <si>
    <t>Gliwice Kujawska</t>
  </si>
  <si>
    <t>Gliwice Lindego</t>
  </si>
  <si>
    <t>Gliwice Sportowa</t>
  </si>
  <si>
    <t>Gliwice Towarowa</t>
  </si>
  <si>
    <t>Gliwice Wrocławska*</t>
  </si>
  <si>
    <t>Wrocławska przy Pl. Krakowskim</t>
  </si>
  <si>
    <t>Gliwice Zabrska</t>
  </si>
  <si>
    <t>Gliwice Zajezdnia*</t>
  </si>
  <si>
    <t>Chorzowska pas w kier. Centrum</t>
  </si>
  <si>
    <t>Gliwice Łużycka</t>
  </si>
  <si>
    <t>Sośnica Apteka*</t>
  </si>
  <si>
    <t>Sośnica Bema</t>
  </si>
  <si>
    <t>Błonie po str KWK</t>
  </si>
  <si>
    <t>Sośnica Cmentarz</t>
  </si>
  <si>
    <t>Sośnica Drzymały*</t>
  </si>
  <si>
    <t>Sośnica Jedności</t>
  </si>
  <si>
    <t>Sośnica Kościół</t>
  </si>
  <si>
    <t>Sośnica Michała</t>
  </si>
  <si>
    <t>Sośnica Most</t>
  </si>
  <si>
    <t>Sośnica Odrowążów*</t>
  </si>
  <si>
    <t>Pszczyńska od Pocztowej do Kopalnianej str P</t>
  </si>
  <si>
    <t xml:space="preserve">    wiadukt w ciągu ul. Sienkiewicz nad DTŚ</t>
  </si>
  <si>
    <t>Dubois (wzdłuż DTŚ) od Dworcowej str L do Zwycięstwa</t>
  </si>
  <si>
    <t>Dubois str L (w kierunku Jana Śliwki) od ronda St. Bylina do ogrodzenia zakładu produkcyjnego przy posesji 45C</t>
  </si>
  <si>
    <t>Byliny Stanisława rondo (chodniki wokół ronda)</t>
  </si>
  <si>
    <t>Knurowska od ronda str L i P w kierunku Rybnickiej</t>
  </si>
  <si>
    <t>Knurowska od ronda (łącznie z rondem)  do Smolnickiej (z obiektem mostowym)</t>
  </si>
  <si>
    <t>Obrońców Pokoju dojazd do Ligockiej nr 35</t>
  </si>
  <si>
    <t>Obrońców Pokoju (łącznik do Ligockiej wzdłuż posesji 19-25)</t>
  </si>
  <si>
    <t>Obrońców Pokoju (łącznik do Ligockiej wzdłuż posesji 43-51)</t>
  </si>
  <si>
    <t>Obrońców Pokoju (łącznik do Ligockiej wzdłuż posesji 67-77)</t>
  </si>
  <si>
    <t>Obr. Westerplatte (do wjazdu do rady osiedla i obiektu sportowego</t>
  </si>
  <si>
    <t>Obr. Westerplatte (od Przedszkola Miejskiego nr 28 do ONZ)</t>
  </si>
  <si>
    <t>Paderewskiego (łącznik do Obr. Westerplatte wzdłuż posesji 72-74)</t>
  </si>
  <si>
    <t>Obr. Westeplatte (łącznik do Obr. Pokoju wzdłuż posesji nr 6-12; 22-28)</t>
  </si>
  <si>
    <t>PCK</t>
  </si>
  <si>
    <t>ONZ</t>
  </si>
  <si>
    <r>
      <rPr>
        <b/>
        <sz val="10"/>
        <rFont val="Arial CE"/>
        <charset val="238"/>
      </rPr>
      <t>UWAGA</t>
    </r>
    <r>
      <rPr>
        <sz val="10"/>
        <rFont val="Arial CE"/>
        <charset val="238"/>
      </rPr>
      <t>: Przez określenie wzdłuż posesji nr….należy rozumieć całą jezdnię na której zlokalizowane są ww. posesje (od skrzyżowania do skrzyżowania)</t>
    </r>
  </si>
  <si>
    <t>Wiązowa</t>
  </si>
  <si>
    <t>Boh. Get. Warsz. od Pl.Piastów str P od nr 2a do Warszawskiej</t>
  </si>
  <si>
    <t>Błonie od Pocztowej do ronda Górników str L i P</t>
  </si>
  <si>
    <t>Dolna od Kujawskiej str  L i P (do posesji nr 17)</t>
  </si>
  <si>
    <t xml:space="preserve">Rolników (od Bojkowskiej) str P pod A-1 </t>
  </si>
  <si>
    <t>Rolników (od Bojkowskiej) str L od Siennej do  nr 409</t>
  </si>
  <si>
    <t>Rolników (od Knurowskiej) str L od Łanowej do nr 185</t>
  </si>
  <si>
    <t>Rolników (od Knurowskiej) str L od Dożynkowej do nr 211</t>
  </si>
  <si>
    <t>Rolników (od Knurowskiej) str P od nr 308 do Bojkowskiej</t>
  </si>
  <si>
    <t>Rybnicka str L od Kochanowskiego do nr 51,od 53 do Bardowskiego</t>
  </si>
  <si>
    <t>Rybnicka str P od Bardowskiego do BP,wzdłuż E-leclerc</t>
  </si>
  <si>
    <t>Słowackiego od Nowy Swiat do Zawiszy Czarnego str P</t>
  </si>
  <si>
    <t>Sienkiewicza str P (od Berbeckiego wzdłuż parku do posesji nr 2 - łącznie z chodnikiem przy ww. posesji), od posesji nr 10 (łącznie z chodnikiem przy ww. posesji) do ronda St. BYLINY</t>
  </si>
  <si>
    <t>Sienkiewicza str L od Konopnickiej do wjazdu do Centrum Onkologii (PORTIERNIA)</t>
  </si>
  <si>
    <t>Sienkiewicza str L od wjazdu na parking Centrum Onkologii do ronda St. BYLINY (z obiektem mostowym)</t>
  </si>
  <si>
    <t>Krasickiego Ignaca str L od Kunickiego</t>
  </si>
  <si>
    <t>Popiełuszki ks. Jerzego (cała) str L i P</t>
  </si>
  <si>
    <t>Popiełuszki ks.Jerzego</t>
  </si>
  <si>
    <t>Karskiego Jana</t>
  </si>
  <si>
    <t>Modelarzy</t>
  </si>
  <si>
    <t>Paralotniarzy</t>
  </si>
  <si>
    <t>Spadochroniarzy</t>
  </si>
  <si>
    <t>Krasickiego Ignacego</t>
  </si>
  <si>
    <t>Solskiego str L od Kościuszki (przy Szpitalu Wielospecjalistycznym)</t>
  </si>
  <si>
    <t>Traugutta (od Piwnej do Dąbrowskiego z łącznikem w kierunku ul. Czarnieckiego)</t>
  </si>
  <si>
    <t>Cichociemnych (przejście od Żwirki i Wigury do poczty)</t>
  </si>
  <si>
    <t>Cichociemnych 8-14 (przy przychodni i wzdłuż skweru)</t>
  </si>
  <si>
    <t>Jagiellonki Anny str L i P</t>
  </si>
  <si>
    <t>Czernego Jana mjr. pil.  str L wzdłuż zielenca od Kochanowskiego do nr 1</t>
  </si>
  <si>
    <t>Siemińskiego Jana str L od nr 12 do Dolnych Wałów</t>
  </si>
  <si>
    <t>Siemińskiego Jana str P przy Pl. Mickiewicza</t>
  </si>
  <si>
    <t>Obrońców Pokoju (od Ligockiej do Obr. Poczty Gdańskiej)</t>
  </si>
  <si>
    <t>Obr. Poczty Gdańskiej (od Ligockiej do Paderewskiego)</t>
  </si>
  <si>
    <t>Szybowcowa - sięgacz do ul. Równej między nr 8-10</t>
  </si>
  <si>
    <t>Szybowcowa - sięgacz między nr 24-22 (droga prz nr 19-27)</t>
  </si>
  <si>
    <t>Cichociemnych</t>
  </si>
  <si>
    <t>Czernego Jana mjr.pil.</t>
  </si>
  <si>
    <t>Szybowcowa</t>
  </si>
  <si>
    <t>Florera Romana płk.pil.</t>
  </si>
  <si>
    <t>Jagiellonki Anny</t>
  </si>
  <si>
    <t>Lema Stanisława</t>
  </si>
  <si>
    <t>Siemieńskiego Jana</t>
  </si>
  <si>
    <t>Nasyp od Dworcowej wzdłuż DTŚ do przejścia dla pieszych</t>
  </si>
  <si>
    <t>Nasyp dojście do ul. Częstochowskiej z schodami i pochylnią</t>
  </si>
  <si>
    <t xml:space="preserve">Sikornik Aleja </t>
  </si>
  <si>
    <t>Wujka Jakuba str L od ul. Wróblewskiego przy ogrodzeniu szkoły</t>
  </si>
  <si>
    <t>Jesienna; łącznik (od pętli autobusowej do ul. Wiślanej)</t>
  </si>
  <si>
    <t>Żeromskiego (przy posesji nr 73A w kierunku ul. Tylnej nr 1A)</t>
  </si>
  <si>
    <t>Młodzieżowa łącznik (między Młodzieżową a ul. Żeromskiego- wokół posesji nr 28)</t>
  </si>
  <si>
    <t>Michała (parking między posesjami nr 7-9</t>
  </si>
  <si>
    <t>Sikorskiego (łącznik od ul. Sikorskiego do ul. Jesiennej)</t>
  </si>
  <si>
    <t>Pogodna (przedłużenie ul. Pogodnej w kierunku ul. Przedwiośnie)</t>
  </si>
  <si>
    <t xml:space="preserve">Szafirowa str P od Kozielskiej do  Łabędzkiej </t>
  </si>
  <si>
    <t>Piwna str P od Hlubka do wiaduktu, str L od nr 17 do wiaduktu</t>
  </si>
  <si>
    <t>Strzelców Bytomskich str P od nr 19 do Wolności</t>
  </si>
  <si>
    <t>Ziemięcicka obwodnica</t>
  </si>
  <si>
    <t>Brzechwy Jana</t>
  </si>
  <si>
    <t>Perłowa</t>
  </si>
  <si>
    <t>Hlubka</t>
  </si>
  <si>
    <r>
      <t>Szafirowa+</t>
    </r>
    <r>
      <rPr>
        <sz val="9"/>
        <rFont val="Arial CE"/>
        <charset val="238"/>
      </rPr>
      <t>zatoki PKM</t>
    </r>
  </si>
  <si>
    <t>Aleja Korfantego str L od Siemińskiego do Świętokrzyskiej</t>
  </si>
  <si>
    <t>Kosów od Czapli do Nowy Świat str L (ze schodami i pochylnią - dojście do Pliszki 1)</t>
  </si>
  <si>
    <t>Strzelców Bytomskich od Zakątek Leśny str L i P do Radosnej</t>
  </si>
  <si>
    <t>Biegusa str L od Czapli (schody 3x)</t>
  </si>
  <si>
    <t>Poniatowskiego str P od Chodkiewicza do Dąbrowskiego w obrębie skrzyżowań (6X)</t>
  </si>
  <si>
    <t xml:space="preserve">Poniatowskiego str P od Leśnej do nr 37 </t>
  </si>
  <si>
    <t>Gliwice Kopalniana*</t>
  </si>
  <si>
    <t>Osiedle Wojska Polskiego Ordona*</t>
  </si>
  <si>
    <t>Osiedle Wojska Polskiego Czwartaków*</t>
  </si>
  <si>
    <t>Osiedle Wojska Polskiego Kozielska</t>
  </si>
  <si>
    <t>Trynek Cichociemnych*</t>
  </si>
  <si>
    <t>Trynek Żwirki i Wigury*</t>
  </si>
  <si>
    <t xml:space="preserve">Aleja Jana Nowaka Jeziorańskiego-od granicy m. Zabrze do wjazdu na A4 wraz z  zjazdami </t>
  </si>
  <si>
    <t>Brzozowa str L i P od nr 26 do nr 35</t>
  </si>
  <si>
    <t>Jesionowa str L od Chorzowskiej</t>
  </si>
  <si>
    <t>Chodkiewicza str P od Poniatowskiego do nr 29</t>
  </si>
  <si>
    <t>Wolskiego str P od Jakuba Wujka do nr 6</t>
  </si>
  <si>
    <t>Czarnieckiego wzdłuż zielenca (od Dąbrowskiego do Traugutta)</t>
  </si>
  <si>
    <t>Skarbnika str P od Korczoka do Odrowążów</t>
  </si>
  <si>
    <t>WYKAZ  W1- REJON 8 A Pierwsza kolejność</t>
  </si>
  <si>
    <t>DTŚ od granicy z m. Zabrze do ul. Portowej 
(do wjazdu do Tauron Polaska)</t>
  </si>
  <si>
    <t>Tymiankowa</t>
  </si>
  <si>
    <r>
      <t xml:space="preserve">Żurawinowa (droga za AUCHAN od ronda </t>
    </r>
    <r>
      <rPr>
        <i/>
        <sz val="10"/>
        <rFont val="Arial CE"/>
        <charset val="238"/>
      </rPr>
      <t>KNUROWSKIEGO</t>
    </r>
    <r>
      <rPr>
        <sz val="10"/>
        <rFont val="Arial CE"/>
        <family val="2"/>
        <charset val="238"/>
      </rPr>
      <t xml:space="preserve"> do ul. Szparagowej)</t>
    </r>
  </si>
  <si>
    <t>Zwycięstwa od Rynku str L od 37 do 39 (Aleja Przyjaźni)</t>
  </si>
  <si>
    <t>Kozielska str P od nr 33 do nr 250</t>
  </si>
  <si>
    <t>Czarnieckiego str P od Poniatowskiego na wysokości posesji nr 31</t>
  </si>
  <si>
    <t>Zwycięstwa w kierunku ul. Dworcowej str P i L wzdłuż parkingu nad DTŚ</t>
  </si>
  <si>
    <t>Zwycięstwa - ścieszki na skwerze nad DTŚ pomiędzy ul.Fredry a ul. Dubois</t>
  </si>
  <si>
    <t>Domańskiego str L od J. Śliwki</t>
  </si>
  <si>
    <t>Domańskiego str P od J.Śliwki</t>
  </si>
  <si>
    <t>Bończyka str P od Myśliwskiej do Św. Wojciecha</t>
  </si>
  <si>
    <t>Łowicka str L od ul. Kurpiowskiej do ul. Omańkowskiej</t>
  </si>
  <si>
    <t>Opolska w rejonach skrzyżowań z ul. Tarnogórską, z ul. Witkiewicza, z ul. Lipową</t>
  </si>
  <si>
    <t>Styczyńskiego str L  od posesji nr 2 do ul. Daszyńskiego z łącznikiem/alejką w kierunku ul. Daszyńskiego</t>
  </si>
  <si>
    <t>Traktorzystów str L od posesji nr 45 do ul. Tulipanów</t>
  </si>
  <si>
    <t>Jasnogórska str P od ul. Powstańców W-wy przy swerze/zieleńcu do pierwszej alejki przed pomnikiem czołgiem  razem z ww. alejką/łącznikiem w kierunku Powstańców W-wy</t>
  </si>
  <si>
    <t>Okopowa - schody/zejście w kierunku dworca PKP z chodnikiem pomiędzy schodami a jezdnią</t>
  </si>
  <si>
    <t>Boh. Getta. Warsz. skwer przed dworcem PKP (obszar między postojem TAXI a drogą do Poczty/PKS-u  do wejścia na dworzec PKP)</t>
  </si>
  <si>
    <t>Łabędzka od Wiejskiej do Szafirowej str L</t>
  </si>
  <si>
    <t>Łabędzka od Szafirowej do A.Opla</t>
  </si>
  <si>
    <t>Łabędzka od Kozielskiej do ul. Złotej str L i P</t>
  </si>
  <si>
    <t>Łabędzka od Złotej do Edisona str L i P</t>
  </si>
  <si>
    <t>Łabędzka od Edisona do Wiejskiej str L i P</t>
  </si>
  <si>
    <t>Majakowskiego str P od Popiełuszki do nr 10</t>
  </si>
  <si>
    <t>Ziemięcicka od Toszeckiej str L</t>
  </si>
  <si>
    <t>Toruńska końcowy</t>
  </si>
  <si>
    <t>Wykaz przystanków  (ilość: 392) na terenie Miasta Gliwice</t>
  </si>
  <si>
    <t>L.p.</t>
  </si>
  <si>
    <t>Lokalizacja (współrzędne GPS)</t>
  </si>
  <si>
    <t>Bojków Dolny</t>
  </si>
  <si>
    <t>Rolników na wys. nr 370</t>
  </si>
  <si>
    <t>18.70766161</t>
  </si>
  <si>
    <t>50.25454241</t>
  </si>
  <si>
    <t>18.70782254</t>
  </si>
  <si>
    <t>50.25443265</t>
  </si>
  <si>
    <t>Bojków Dolny Skrzyżowanie</t>
  </si>
  <si>
    <t>Bojkowska na wys. nr 113</t>
  </si>
  <si>
    <t>18.69841933</t>
  </si>
  <si>
    <t>50.2538766</t>
  </si>
  <si>
    <t>Rolników na wys. nr 309</t>
  </si>
  <si>
    <t>18.69787216</t>
  </si>
  <si>
    <t>50.25410641</t>
  </si>
  <si>
    <t>Rolników naprzeciw nr 311</t>
  </si>
  <si>
    <t>18.69807065</t>
  </si>
  <si>
    <t>50.25402066</t>
  </si>
  <si>
    <t>Bojkowska naprzeciw nr 113 przy skwerku</t>
  </si>
  <si>
    <t>18.69831204</t>
  </si>
  <si>
    <t>50.25392805</t>
  </si>
  <si>
    <t>Rolników na wys. nr 321</t>
  </si>
  <si>
    <t>18.69878886</t>
  </si>
  <si>
    <t>50.25392502</t>
  </si>
  <si>
    <t>Rolników naprzeciw nr 321</t>
  </si>
  <si>
    <t>18.6987674</t>
  </si>
  <si>
    <t>50.2540485</t>
  </si>
  <si>
    <t>Bojków I [nż]</t>
  </si>
  <si>
    <t>Rolników na wys. nr 48</t>
  </si>
  <si>
    <t>18.66388952</t>
  </si>
  <si>
    <t>50.24870913</t>
  </si>
  <si>
    <t>Rolników na wys. nr 45</t>
  </si>
  <si>
    <t>18.66375446</t>
  </si>
  <si>
    <t>50.24876915</t>
  </si>
  <si>
    <t>Rolników na wys. nr 175</t>
  </si>
  <si>
    <t>18.67962006</t>
  </si>
  <si>
    <t>50.25155694</t>
  </si>
  <si>
    <t>Rolników na wys. nr 184</t>
  </si>
  <si>
    <t>18.67912889</t>
  </si>
  <si>
    <t>50.25158878</t>
  </si>
  <si>
    <t>Rolników na wys. nr 104</t>
  </si>
  <si>
    <t>18.67109835</t>
  </si>
  <si>
    <t>50.24926997</t>
  </si>
  <si>
    <t>Rolników na wys. nr 103</t>
  </si>
  <si>
    <t>18.67108541</t>
  </si>
  <si>
    <t>50.24918616</t>
  </si>
  <si>
    <t>Bojków Rybnicka</t>
  </si>
  <si>
    <t>Rybnicka (Knurowska naprzeciw Time4Tennis)</t>
  </si>
  <si>
    <t>18.65137813</t>
  </si>
  <si>
    <t>50.25177097</t>
  </si>
  <si>
    <t>Rybnicka (zjazd w str. Rondo Knurowska)</t>
  </si>
  <si>
    <t>18.65092752</t>
  </si>
  <si>
    <t>50.25130448</t>
  </si>
  <si>
    <t>Rolników na wys. nr 263</t>
  </si>
  <si>
    <t>18.69223416</t>
  </si>
  <si>
    <t>50.25388003</t>
  </si>
  <si>
    <t>Rolników na wys. nr 280</t>
  </si>
  <si>
    <t>18.69230926</t>
  </si>
  <si>
    <t>50.25381143</t>
  </si>
  <si>
    <t>Knurowska na wys. nr 52</t>
  </si>
  <si>
    <t>18.65802526</t>
  </si>
  <si>
    <t>50.24788069</t>
  </si>
  <si>
    <t>Knurowska naprzeciw nr 48-52 przy autokomisie</t>
  </si>
  <si>
    <t>18.658095</t>
  </si>
  <si>
    <t>50.24817227</t>
  </si>
  <si>
    <t>Dożynkowa na wys. nr 47</t>
  </si>
  <si>
    <t>18.68799627</t>
  </si>
  <si>
    <t>50.25362964</t>
  </si>
  <si>
    <t>Rolników na wys. nr 254</t>
  </si>
  <si>
    <t>18.68802309</t>
  </si>
  <si>
    <t>50.25342042</t>
  </si>
  <si>
    <t>Bojków Szyb [nż]</t>
  </si>
  <si>
    <t>Bojkowska przy bazie REMONDIS</t>
  </si>
  <si>
    <t>18.6980593</t>
  </si>
  <si>
    <t>50.25688427</t>
  </si>
  <si>
    <t>Bojkowska przy byłej KWK</t>
  </si>
  <si>
    <t>18.69803784</t>
  </si>
  <si>
    <t>50.25667849</t>
  </si>
  <si>
    <t>Kozielska w kierunku centrum</t>
  </si>
  <si>
    <t>18.59217703</t>
  </si>
  <si>
    <t>50.31636679</t>
  </si>
  <si>
    <t>Kozielska w kierunku Kleszczowa</t>
  </si>
  <si>
    <t>18.59108806</t>
  </si>
  <si>
    <t>50.31685663</t>
  </si>
  <si>
    <t>Brzezinka Gutenberga</t>
  </si>
  <si>
    <t>Gutenberga parking przy NGK</t>
  </si>
  <si>
    <t>18.59383245</t>
  </si>
  <si>
    <t>50.32512016</t>
  </si>
  <si>
    <t>18.59403861</t>
  </si>
  <si>
    <t>50.32451223</t>
  </si>
  <si>
    <t>18.57842205</t>
  </si>
  <si>
    <t>50.32451149</t>
  </si>
  <si>
    <t>18.57789634</t>
  </si>
  <si>
    <t>50.32485398</t>
  </si>
  <si>
    <t>Brzezinka Lubelska [nż]</t>
  </si>
  <si>
    <t>18.56892703</t>
  </si>
  <si>
    <t>50.32997039</t>
  </si>
  <si>
    <t>Kozielska na wys. nr 490</t>
  </si>
  <si>
    <t>18.56887338</t>
  </si>
  <si>
    <t>Brzezinka Nobla</t>
  </si>
  <si>
    <t>Gutenberga naprzeciw REHAU</t>
  </si>
  <si>
    <t>18.58711241</t>
  </si>
  <si>
    <t>50.33030326</t>
  </si>
  <si>
    <t>18.58379245</t>
  </si>
  <si>
    <t>50.32044974</t>
  </si>
  <si>
    <t>18.58471988</t>
  </si>
  <si>
    <t>50.31969591</t>
  </si>
  <si>
    <t>18.5958947</t>
  </si>
  <si>
    <t>50.32068582</t>
  </si>
  <si>
    <t>Kozielska - końcowy</t>
  </si>
  <si>
    <t>18.57277868</t>
  </si>
  <si>
    <t>50.32829923</t>
  </si>
  <si>
    <t>Strzelców Bytomskich pas w kierunku Toszeckiej</t>
  </si>
  <si>
    <t>18.62904668</t>
  </si>
  <si>
    <t>50.36026063</t>
  </si>
  <si>
    <t>Strzelców Bytomskich na wys. nr 63</t>
  </si>
  <si>
    <t>18.62912178</t>
  </si>
  <si>
    <t>50.36090059</t>
  </si>
  <si>
    <t>Czechowice Kąpielisko [nż]</t>
  </si>
  <si>
    <t>Toszecka pas w kier. Pyskowice (przy ul. Rekreacyjna)</t>
  </si>
  <si>
    <t>18.64158869</t>
  </si>
  <si>
    <t>50.35966173</t>
  </si>
  <si>
    <t>Toszecka pas w kier. Centrum</t>
  </si>
  <si>
    <t>18.64189446</t>
  </si>
  <si>
    <t>50.35934688</t>
  </si>
  <si>
    <t>Czechowice Kąpielisko Parking</t>
  </si>
  <si>
    <t>Toszecka (parking od str. ul. Rekreacyjna)</t>
  </si>
  <si>
    <t>18.64218414</t>
  </si>
  <si>
    <t>50.36032908</t>
  </si>
  <si>
    <t>Nad Łąkami na wys. Nr 1</t>
  </si>
  <si>
    <t>18.63770485</t>
  </si>
  <si>
    <t>50.36444247</t>
  </si>
  <si>
    <t>Toszecka na wys. nr 183</t>
  </si>
  <si>
    <t>18.6384505</t>
  </si>
  <si>
    <t>50.36518161</t>
  </si>
  <si>
    <t>Toszecka w kierunku Pyskowic</t>
  </si>
  <si>
    <t>18.63930881</t>
  </si>
  <si>
    <t>50.36393601</t>
  </si>
  <si>
    <t>Chorzowska na wys. nr 52</t>
  </si>
  <si>
    <t>18.70550036</t>
  </si>
  <si>
    <t>50.29970939</t>
  </si>
  <si>
    <t>Chorzowska na wys. nr 73</t>
  </si>
  <si>
    <t>18.70838044</t>
  </si>
  <si>
    <t>50.30025736</t>
  </si>
  <si>
    <t>Andersa na wys. nr 11</t>
  </si>
  <si>
    <t>18.64939392</t>
  </si>
  <si>
    <t>50.29669728</t>
  </si>
  <si>
    <t>Andersa po stronie kawiarni KOLOROWA</t>
  </si>
  <si>
    <t>18.64968359</t>
  </si>
  <si>
    <t>50.29651908</t>
  </si>
  <si>
    <t>Gliwice Arena Widowiskowo-Sportowa</t>
  </si>
  <si>
    <t>18.68449</t>
  </si>
  <si>
    <t>50.28489</t>
  </si>
  <si>
    <t>Kujawska kierunek centrum</t>
  </si>
  <si>
    <t>18.68265</t>
  </si>
  <si>
    <t>50.28545</t>
  </si>
  <si>
    <t>Gliwice Błog. Czesława</t>
  </si>
  <si>
    <t>Błogosławionego Czesława na wys. nr 13a</t>
  </si>
  <si>
    <t>18.69424582</t>
  </si>
  <si>
    <t>50.29268426</t>
  </si>
  <si>
    <t>Gliwice Bojkowska SSE</t>
  </si>
  <si>
    <t>Bojkowska w kierunku Gierałtowic</t>
  </si>
  <si>
    <t>18.69053364</t>
  </si>
  <si>
    <t>50.26525921</t>
  </si>
  <si>
    <t>Bojkowska w kierunku centrum</t>
  </si>
  <si>
    <t>18.69088233</t>
  </si>
  <si>
    <t>50.26462139</t>
  </si>
  <si>
    <t>Gliwice Cecylia*</t>
  </si>
  <si>
    <t>Franciszkańska na wys. nr 20</t>
  </si>
  <si>
    <t>18.69567275</t>
  </si>
  <si>
    <t>50.29100493</t>
  </si>
  <si>
    <t>Gliwice Centrum Onkologii*</t>
  </si>
  <si>
    <t>Wybrzeże Armii Krajowej na wys. parkingu</t>
  </si>
  <si>
    <t>18.6632335</t>
  </si>
  <si>
    <t>50.3016321</t>
  </si>
  <si>
    <t>Kozielska przy Cmentarzu Centralnym</t>
  </si>
  <si>
    <t>18.63370774</t>
  </si>
  <si>
    <t>50.30483507</t>
  </si>
  <si>
    <t>Andersa w kierunku ul. Łabędzkiej</t>
  </si>
  <si>
    <t>18.63348842</t>
  </si>
  <si>
    <t>50.3040713</t>
  </si>
  <si>
    <t>18.63595605</t>
  </si>
  <si>
    <t>50.30425975</t>
  </si>
  <si>
    <t>Andersa w kierunku ul. Daszyńskiego</t>
  </si>
  <si>
    <t>18.63332219</t>
  </si>
  <si>
    <t>50.30442622</t>
  </si>
  <si>
    <t>Wrocławska na wys. nr 1</t>
  </si>
  <si>
    <t>18.67440222</t>
  </si>
  <si>
    <t>50.29293073</t>
  </si>
  <si>
    <t>Gliwice Dąbrowskiego*</t>
  </si>
  <si>
    <t>Chorzowska na wys. nr 14</t>
  </si>
  <si>
    <t>18.69537234</t>
  </si>
  <si>
    <t>50.29743405</t>
  </si>
  <si>
    <t>Dąbrowskiego na wys. nr 55</t>
  </si>
  <si>
    <t>18.6924541</t>
  </si>
  <si>
    <t>50.29771505</t>
  </si>
  <si>
    <t>Dąbrowskiego na wys nr 50</t>
  </si>
  <si>
    <t>18.69231937</t>
  </si>
  <si>
    <t>50.29762566</t>
  </si>
  <si>
    <t>Chorzowska na wys. nr 11a</t>
  </si>
  <si>
    <t>18.69494319</t>
  </si>
  <si>
    <t>50.29750259</t>
  </si>
  <si>
    <t>Dworcowa przy parkingu GCH</t>
  </si>
  <si>
    <t>18.6752665</t>
  </si>
  <si>
    <t>50.2968652</t>
  </si>
  <si>
    <t>18.67502449</t>
  </si>
  <si>
    <t>50.29926776</t>
  </si>
  <si>
    <t>Boh. Getta Warszaw. przy Poczcie Polskiej</t>
  </si>
  <si>
    <t>18.67498755</t>
  </si>
  <si>
    <t>50.30076821</t>
  </si>
  <si>
    <t>Boh. Getta Warszaw. na wys. nr 17</t>
  </si>
  <si>
    <t>18.67487428</t>
  </si>
  <si>
    <t>50.30133742</t>
  </si>
  <si>
    <t>Gliwice Edisona</t>
  </si>
  <si>
    <t>Portowa w kierunku centrum</t>
  </si>
  <si>
    <t>18.64564419</t>
  </si>
  <si>
    <t>50.31650038</t>
  </si>
  <si>
    <t>Portowa w kierunku Łabęd</t>
  </si>
  <si>
    <t>18.64581585</t>
  </si>
  <si>
    <t>50.31606193</t>
  </si>
  <si>
    <t>Gliwice Estakada Heweliusza</t>
  </si>
  <si>
    <t>18.64348233</t>
  </si>
  <si>
    <t>50.31938451</t>
  </si>
  <si>
    <t>18.64253757</t>
  </si>
  <si>
    <t>50.3206481</t>
  </si>
  <si>
    <t>Jagiellońska na wys. nr 48</t>
  </si>
  <si>
    <t>18.68773341</t>
  </si>
  <si>
    <t>50.2935479</t>
  </si>
  <si>
    <t>18.66670758</t>
  </si>
  <si>
    <t>50.29162355</t>
  </si>
  <si>
    <t>Kozielska na wys. nr 26</t>
  </si>
  <si>
    <t>18.65302563</t>
  </si>
  <si>
    <t>50.29915085</t>
  </si>
  <si>
    <t>Kozielska na wys. nr 27</t>
  </si>
  <si>
    <t>18.65137875</t>
  </si>
  <si>
    <t>50.29976079</t>
  </si>
  <si>
    <t>Grottgera na wys. nr 66</t>
  </si>
  <si>
    <t>18.68547499</t>
  </si>
  <si>
    <t>50.30832318</t>
  </si>
  <si>
    <t>Pszczyńska pas w kierunku Tych</t>
  </si>
  <si>
    <t>18.69095206</t>
  </si>
  <si>
    <t>50.27911084</t>
  </si>
  <si>
    <t>Pszczyńska pas w kierunku centrum</t>
  </si>
  <si>
    <t>18.69257212</t>
  </si>
  <si>
    <t>50.27827094</t>
  </si>
  <si>
    <t>Jagiellońska na wys. Nr 16a</t>
  </si>
  <si>
    <t>18.68158579</t>
  </si>
  <si>
    <t>50.29602219</t>
  </si>
  <si>
    <t>Jagiellońska naprzeciwko przystanku (przy ul. Szara)</t>
  </si>
  <si>
    <t>18.68165016</t>
  </si>
  <si>
    <t>50.29584399</t>
  </si>
  <si>
    <t>Kozielska na wys. nr 8</t>
  </si>
  <si>
    <t>18.65694165</t>
  </si>
  <si>
    <t>50.29718047</t>
  </si>
  <si>
    <t>Jasnogórska na wys. nr 4</t>
  </si>
  <si>
    <t>18.65889966</t>
  </si>
  <si>
    <t>50.29688576</t>
  </si>
  <si>
    <t>Siemińskiego na wys. nr 26</t>
  </si>
  <si>
    <t>18.65903914</t>
  </si>
  <si>
    <t>50.29657391</t>
  </si>
  <si>
    <t>Daszyńskiego na wys. nr 1</t>
  </si>
  <si>
    <t>18.65718842</t>
  </si>
  <si>
    <t>50.29634431</t>
  </si>
  <si>
    <t>Sobieskiego na wys. nr 2</t>
  </si>
  <si>
    <t>18.65726888</t>
  </si>
  <si>
    <t>50.2960496</t>
  </si>
  <si>
    <t xml:space="preserve">Kochanowskiego na wys. nr 22 </t>
  </si>
  <si>
    <t>18.66410315</t>
  </si>
  <si>
    <t>50.28738218</t>
  </si>
  <si>
    <t>Kochanowskiego na wys. nr 15</t>
  </si>
  <si>
    <t>18.66419435</t>
  </si>
  <si>
    <t>50.28743359</t>
  </si>
  <si>
    <t>Pszczyńska na wys. Kauflandu</t>
  </si>
  <si>
    <t>18.67342162</t>
  </si>
  <si>
    <t>50.28694659</t>
  </si>
  <si>
    <t>Pszczyńska na wys. nr 37</t>
  </si>
  <si>
    <t>18.67204833</t>
  </si>
  <si>
    <t>50.28763895</t>
  </si>
  <si>
    <t>Pszczyńska naprzeciw nr 128</t>
  </si>
  <si>
    <t>18.6829859</t>
  </si>
  <si>
    <t>50.28271708</t>
  </si>
  <si>
    <t>Pszczyńska naprzeciw nr 135</t>
  </si>
  <si>
    <t>18.68396759</t>
  </si>
  <si>
    <t>50.28217205</t>
  </si>
  <si>
    <t>Sobieskiego na wys. nr 18</t>
  </si>
  <si>
    <t>18.65393758</t>
  </si>
  <si>
    <t>50.29381178</t>
  </si>
  <si>
    <t>Sobieskiego przy Szpitalu</t>
  </si>
  <si>
    <t>18.65446866</t>
  </si>
  <si>
    <t>50.29422645</t>
  </si>
  <si>
    <t>Daszyńskiego na wys. nr 29</t>
  </si>
  <si>
    <t>18.65263402</t>
  </si>
  <si>
    <t>50.29548073</t>
  </si>
  <si>
    <t>Daszyńskiego na wys. nr 30</t>
  </si>
  <si>
    <t>18.65183473</t>
  </si>
  <si>
    <t>50.29518259</t>
  </si>
  <si>
    <t>Królewskiej Tamy na wys. nr 135</t>
  </si>
  <si>
    <t>18.71105192</t>
  </si>
  <si>
    <t>50.29016838</t>
  </si>
  <si>
    <t>Królewskiej Tamy na wys. nr 44</t>
  </si>
  <si>
    <t>18.71321914</t>
  </si>
  <si>
    <t>50.29016153</t>
  </si>
  <si>
    <t>Kujawska na wys. nr 2</t>
  </si>
  <si>
    <t>18.67798</t>
  </si>
  <si>
    <t>50.28699</t>
  </si>
  <si>
    <t>Łużycka na wys. nr 16</t>
  </si>
  <si>
    <t>18.67655396</t>
  </si>
  <si>
    <t>50.28774206</t>
  </si>
  <si>
    <t>Chorzowska pomiędzy nr 41 i 51</t>
  </si>
  <si>
    <t>18.70169637</t>
  </si>
  <si>
    <t>50.29891138</t>
  </si>
  <si>
    <t>Chorzowska naprzeciw nr 51 (pas w kier. Zabrze)</t>
  </si>
  <si>
    <t>18.70238302</t>
  </si>
  <si>
    <t>50.29892509</t>
  </si>
  <si>
    <t xml:space="preserve">Lipowa na wys. nr 35 </t>
  </si>
  <si>
    <t>18.68433237</t>
  </si>
  <si>
    <t>50.29974366</t>
  </si>
  <si>
    <t>Lipowa naprzeciw CH "FORUM"</t>
  </si>
  <si>
    <t>18.68850589</t>
  </si>
  <si>
    <t>50.30245405</t>
  </si>
  <si>
    <t>Łużycka na wys. nr 2</t>
  </si>
  <si>
    <t>18.67211759</t>
  </si>
  <si>
    <t>50.29146076</t>
  </si>
  <si>
    <t>Gliwice Michałowskiego</t>
  </si>
  <si>
    <t>Tarnogórska na wys. nr 93</t>
  </si>
  <si>
    <t>18.68816731</t>
  </si>
  <si>
    <t>50.30963846</t>
  </si>
  <si>
    <t>Tarnogórska na wys. nr 100</t>
  </si>
  <si>
    <t>18.68852136</t>
  </si>
  <si>
    <t>50.30990568</t>
  </si>
  <si>
    <t>Gliwice Mielęckiego</t>
  </si>
  <si>
    <t>Wyspiańskiego na wys. Ogródków działkowych</t>
  </si>
  <si>
    <t>18.65658162</t>
  </si>
  <si>
    <t>50.29967483</t>
  </si>
  <si>
    <t>18.6563134</t>
  </si>
  <si>
    <t>50.29972281</t>
  </si>
  <si>
    <t>18.66798637</t>
  </si>
  <si>
    <t>50.29129939</t>
  </si>
  <si>
    <t>Dolnych Wałów na wys. Nr 8a</t>
  </si>
  <si>
    <t>18.66701066</t>
  </si>
  <si>
    <t>50.29519287</t>
  </si>
  <si>
    <t>Nowy Świat na wys. nr 14c</t>
  </si>
  <si>
    <t>18.66675256</t>
  </si>
  <si>
    <t>50.28934582</t>
  </si>
  <si>
    <t>Nowy Świat obok nr 9a</t>
  </si>
  <si>
    <t>18.66363046</t>
  </si>
  <si>
    <t>50.28928825</t>
  </si>
  <si>
    <t>Gliwice Odlewników</t>
  </si>
  <si>
    <t xml:space="preserve">Robotnicza na wys. nr 4 </t>
  </si>
  <si>
    <t>18.69183195</t>
  </si>
  <si>
    <t>50.2911082</t>
  </si>
  <si>
    <t>Robotnicza naprzeciwko nr 4</t>
  </si>
  <si>
    <t>18.69142888</t>
  </si>
  <si>
    <t>50.29107731</t>
  </si>
  <si>
    <t>Gliwice Okrężna</t>
  </si>
  <si>
    <t>Pszczyńska pas w kier. Tychy na wys. Nr 306</t>
  </si>
  <si>
    <t>18.71018887</t>
  </si>
  <si>
    <t>50.26840018</t>
  </si>
  <si>
    <t>18.71119738</t>
  </si>
  <si>
    <t>50.26879793</t>
  </si>
  <si>
    <t>Opolska na wys. Nr 18</t>
  </si>
  <si>
    <t>18.68505376</t>
  </si>
  <si>
    <t>50.30142559</t>
  </si>
  <si>
    <t>Opolska na wys. Nr 17</t>
  </si>
  <si>
    <t>18.68484735</t>
  </si>
  <si>
    <t>50.30162827</t>
  </si>
  <si>
    <t>Gliwice Park Chrobrego</t>
  </si>
  <si>
    <t>Akademicka na wys. Parku</t>
  </si>
  <si>
    <t>18.68161</t>
  </si>
  <si>
    <t>50.28755</t>
  </si>
  <si>
    <t>18.68278</t>
  </si>
  <si>
    <t>50.28738</t>
  </si>
  <si>
    <t>Siemińskiego obok nr 6</t>
  </si>
  <si>
    <t>18.66223633</t>
  </si>
  <si>
    <t>50.2957309</t>
  </si>
  <si>
    <t>Siemińskiego przy skwerze</t>
  </si>
  <si>
    <t>18.66224706</t>
  </si>
  <si>
    <t>50.29563152</t>
  </si>
  <si>
    <t>Piwna naprzeciwka nr 13 (po dawnej hucie)</t>
  </si>
  <si>
    <t>18.68000865</t>
  </si>
  <si>
    <t>50.29817423</t>
  </si>
  <si>
    <t>Plac Piastów na wys. Nr 2</t>
  </si>
  <si>
    <t>18.67615102</t>
  </si>
  <si>
    <t>50.29872634</t>
  </si>
  <si>
    <t>Plac Piastów naprzeciwko nr 2</t>
  </si>
  <si>
    <t>18.67716551</t>
  </si>
  <si>
    <t>50.29794121</t>
  </si>
  <si>
    <t>Plac Piastów na wys. Nr 6a</t>
  </si>
  <si>
    <t>18.67775291</t>
  </si>
  <si>
    <t>50.29867882</t>
  </si>
  <si>
    <t>Plac Piastów przy aptece i Foto Piast</t>
  </si>
  <si>
    <t>18.67751956</t>
  </si>
  <si>
    <t>50.29806458</t>
  </si>
  <si>
    <t>18.67660761</t>
  </si>
  <si>
    <t>50.2983113</t>
  </si>
  <si>
    <t>Plac Piastów na wys. Nr 7</t>
  </si>
  <si>
    <t>18.67692947</t>
  </si>
  <si>
    <t>50.29857173</t>
  </si>
  <si>
    <t>Wyszyńskiego na skwerze</t>
  </si>
  <si>
    <t>18.66811512</t>
  </si>
  <si>
    <t>50.29663873</t>
  </si>
  <si>
    <t>Plac Piłsudskiego na wys. Nr 3</t>
  </si>
  <si>
    <t>18.66663516</t>
  </si>
  <si>
    <t>50.29708109</t>
  </si>
  <si>
    <t>Gliwice Płażyńskiego</t>
  </si>
  <si>
    <t>Bojkowska na wys. Nr 53</t>
  </si>
  <si>
    <t>18.68645668</t>
  </si>
  <si>
    <t>50.27062548</t>
  </si>
  <si>
    <t>Bojkowska na wys. Nr 51</t>
  </si>
  <si>
    <t>18.68622601</t>
  </si>
  <si>
    <t>50.27079349</t>
  </si>
  <si>
    <t>18.69312465</t>
  </si>
  <si>
    <t>50.30389313</t>
  </si>
  <si>
    <t>18.6926204</t>
  </si>
  <si>
    <t>50.30379034</t>
  </si>
  <si>
    <t>Portowa w kier. Centrum (zatoczka naprzeciwko ŚCL)</t>
  </si>
  <si>
    <t>18.6395824</t>
  </si>
  <si>
    <t>50.32267603</t>
  </si>
  <si>
    <t>Portowa w kier. Łabędy przy ŚCL</t>
  </si>
  <si>
    <t>18.63917787</t>
  </si>
  <si>
    <t>50.32244103</t>
  </si>
  <si>
    <t>Daszyńskiego na wys. Nr 62</t>
  </si>
  <si>
    <t>18.64647031</t>
  </si>
  <si>
    <t>50.2939283</t>
  </si>
  <si>
    <t>Daszyńskiego naprzeciwko nr 62</t>
  </si>
  <si>
    <t>18.64697993</t>
  </si>
  <si>
    <t>50.29389746</t>
  </si>
  <si>
    <t>Tarnogórska obok nr 146</t>
  </si>
  <si>
    <t>18.6918211</t>
  </si>
  <si>
    <t>50.31336944</t>
  </si>
  <si>
    <t>Tarnogórska naprzeciwko nr 140</t>
  </si>
  <si>
    <t>18.69293092</t>
  </si>
  <si>
    <t>50.314366</t>
  </si>
  <si>
    <t>Gliwice Robotnicza</t>
  </si>
  <si>
    <t>Robotnicza na wys. Nr 18</t>
  </si>
  <si>
    <t>18.69769452</t>
  </si>
  <si>
    <t>50.28952816</t>
  </si>
  <si>
    <t>Robotnicza na wys. Nr 18a</t>
  </si>
  <si>
    <t>18.69726537</t>
  </si>
  <si>
    <t>50.28954187</t>
  </si>
  <si>
    <t>Gliwice Rybnicka*</t>
  </si>
  <si>
    <t>Rybnicka na wys. Nr 36</t>
  </si>
  <si>
    <t>18.66308928</t>
  </si>
  <si>
    <t>50.28353291</t>
  </si>
  <si>
    <t>Rybnicka na wys. Nr 29</t>
  </si>
  <si>
    <t>18.66322875</t>
  </si>
  <si>
    <t>50.28416362</t>
  </si>
  <si>
    <t>Słowackiego na wys. Nr 2a</t>
  </si>
  <si>
    <t>18.65441501</t>
  </si>
  <si>
    <t>50.28791001</t>
  </si>
  <si>
    <t>Dolnej Wsi na wys. Nr 11</t>
  </si>
  <si>
    <t>18.65416825</t>
  </si>
  <si>
    <t>50.28761525</t>
  </si>
  <si>
    <t>Dolnej Wsi na wys. Nr 57</t>
  </si>
  <si>
    <t>18.6475271</t>
  </si>
  <si>
    <t>50.28771807</t>
  </si>
  <si>
    <t>Słowackiego na wys. Nr 48</t>
  </si>
  <si>
    <t>18.6474359</t>
  </si>
  <si>
    <t>50.28895196</t>
  </si>
  <si>
    <t>Daszyńskiego na wys. Nr 74</t>
  </si>
  <si>
    <t>18.64213315</t>
  </si>
  <si>
    <t>50.29263807</t>
  </si>
  <si>
    <t>Daszyńskiego na wys. Nr 75</t>
  </si>
  <si>
    <t>18.64272058</t>
  </si>
  <si>
    <t>50.29319148</t>
  </si>
  <si>
    <t>Błogosławionego Czesława na wys. Nr 33</t>
  </si>
  <si>
    <t>18.70037198</t>
  </si>
  <si>
    <t>50.29060051</t>
  </si>
  <si>
    <t>Franciszkańska na wys. Nr 32</t>
  </si>
  <si>
    <t>18.70045781</t>
  </si>
  <si>
    <t>50.2899836</t>
  </si>
  <si>
    <t>Gliwice Strzody*</t>
  </si>
  <si>
    <t>Dworcowa obok Kościoła</t>
  </si>
  <si>
    <t>18.6703789</t>
  </si>
  <si>
    <t>50.29403152</t>
  </si>
  <si>
    <t>Dworcowa na wys. Nr 42</t>
  </si>
  <si>
    <t>18.67166</t>
  </si>
  <si>
    <t>50.29487</t>
  </si>
  <si>
    <t>Styczyńskiego na wys. Nr 17</t>
  </si>
  <si>
    <t>18.64991016</t>
  </si>
  <si>
    <t>50.29546558</t>
  </si>
  <si>
    <t>Styczyńskiego na wys. Nr 16</t>
  </si>
  <si>
    <t>18.65024149</t>
  </si>
  <si>
    <t>50.29557326</t>
  </si>
  <si>
    <t xml:space="preserve">Gliwice Śliwki </t>
  </si>
  <si>
    <t>Śliwki w kier. Portowej</t>
  </si>
  <si>
    <t>18.66244555</t>
  </si>
  <si>
    <t>50.30637716</t>
  </si>
  <si>
    <t>Śliwki w kier. Toszeckiej</t>
  </si>
  <si>
    <t>18.6622256</t>
  </si>
  <si>
    <t>50.3061065</t>
  </si>
  <si>
    <t>Toszecka na wys. Nr 34 (przy bibliotece)</t>
  </si>
  <si>
    <t>18.66986722</t>
  </si>
  <si>
    <t>50.31015007</t>
  </si>
  <si>
    <t>Toszecka przy ul. Uszczyka (obok Aldi)</t>
  </si>
  <si>
    <t>18.66889089</t>
  </si>
  <si>
    <t>50.31141849</t>
  </si>
  <si>
    <t>Lipowa na wys. Nr 57</t>
  </si>
  <si>
    <t>18.69137585</t>
  </si>
  <si>
    <t>50.30396851</t>
  </si>
  <si>
    <t>Tarnogórska na wys. Nr 19</t>
  </si>
  <si>
    <t>18.68293226</t>
  </si>
  <si>
    <t>50.30418094</t>
  </si>
  <si>
    <t>Tarnogórska na wys. Nr 32</t>
  </si>
  <si>
    <t>18.68270634</t>
  </si>
  <si>
    <t>50.30403332</t>
  </si>
  <si>
    <t>Gliwice Teatr</t>
  </si>
  <si>
    <t>Nowy Świat przy Szpitalu</t>
  </si>
  <si>
    <t>18.6602938</t>
  </si>
  <si>
    <t>50.28820518</t>
  </si>
  <si>
    <t>Nowy Świat na wys. Nr 51</t>
  </si>
  <si>
    <t>18.65914581</t>
  </si>
  <si>
    <t>50.28793784</t>
  </si>
  <si>
    <t>Nowy Świat parking naprzeciw Teatru</t>
  </si>
  <si>
    <t>18.65767596</t>
  </si>
  <si>
    <t>50.28807494</t>
  </si>
  <si>
    <t>Toszecka na wys. Nr 24</t>
  </si>
  <si>
    <t>18.67134377</t>
  </si>
  <si>
    <t>50.30750007</t>
  </si>
  <si>
    <t>Toszecka na wys. Nr 19 (weterynarz)</t>
  </si>
  <si>
    <t>18.67100984</t>
  </si>
  <si>
    <t>50.30772534</t>
  </si>
  <si>
    <t>Chorzowska w kier. Centrum</t>
  </si>
  <si>
    <t>18.72340081</t>
  </si>
  <si>
    <t>50.30352622</t>
  </si>
  <si>
    <t>Chorzowska w kier. Zabrze</t>
  </si>
  <si>
    <t>18.72419474</t>
  </si>
  <si>
    <t>50.30366328</t>
  </si>
  <si>
    <t>Świętojańska na wys. Nr 41</t>
  </si>
  <si>
    <t>18.67800236</t>
  </si>
  <si>
    <t>50.30554117</t>
  </si>
  <si>
    <t>Świętojańska na wys. Nr 58</t>
  </si>
  <si>
    <t>18.67740691</t>
  </si>
  <si>
    <t>50.30601741</t>
  </si>
  <si>
    <t>Warszawska na wys. Nr 14</t>
  </si>
  <si>
    <t>18.67618382</t>
  </si>
  <si>
    <t>50.30615104</t>
  </si>
  <si>
    <t>Warszawska na wys. Nr 44</t>
  </si>
  <si>
    <t>18.68094742</t>
  </si>
  <si>
    <t>50.30958051</t>
  </si>
  <si>
    <t>18.67289543</t>
  </si>
  <si>
    <t>50.29220789</t>
  </si>
  <si>
    <t>18.65366399</t>
  </si>
  <si>
    <t>50.29782813</t>
  </si>
  <si>
    <t>Zabrska na wys. Nr 30</t>
  </si>
  <si>
    <t>18.6889565</t>
  </si>
  <si>
    <t>50.29497354</t>
  </si>
  <si>
    <t>Zabrska na wys. Nr 39</t>
  </si>
  <si>
    <t>18.68925691</t>
  </si>
  <si>
    <t>50.29502837</t>
  </si>
  <si>
    <t>18.73079298</t>
  </si>
  <si>
    <t>50.30508862</t>
  </si>
  <si>
    <t>Chorzowska pas w kier. Zabrze</t>
  </si>
  <si>
    <t>18.73048782</t>
  </si>
  <si>
    <t>50.30462979</t>
  </si>
  <si>
    <t>Chorzowska wyjazd z PKM</t>
  </si>
  <si>
    <t>18.7298703</t>
  </si>
  <si>
    <t>50.3049173</t>
  </si>
  <si>
    <t>Chorzowska pomiędzy PKM a tramwajami</t>
  </si>
  <si>
    <t>18.73040052</t>
  </si>
  <si>
    <t>50.30471509</t>
  </si>
  <si>
    <t xml:space="preserve">Portowa w kier. Centrum </t>
  </si>
  <si>
    <t>18.64814937</t>
  </si>
  <si>
    <t>50.31265004</t>
  </si>
  <si>
    <t xml:space="preserve">Portowa w kier. Łabędy </t>
  </si>
  <si>
    <t>18.64825631</t>
  </si>
  <si>
    <t>50.31274269</t>
  </si>
  <si>
    <t>Gliwice Zameczek Leśny [nż]*</t>
  </si>
  <si>
    <t>Chorzowska pas w kier. Zabrze (na wys. Nr 64)</t>
  </si>
  <si>
    <t>18.711766</t>
  </si>
  <si>
    <t>50.30103891</t>
  </si>
  <si>
    <t>Chorzowska pas w kier. Centrum (na wys. Nr 60)</t>
  </si>
  <si>
    <t>18.71326206</t>
  </si>
  <si>
    <t>50.30128533</t>
  </si>
  <si>
    <t>Gliwice Zamenhofa*</t>
  </si>
  <si>
    <t>Tarnogórska przy stacji paliw</t>
  </si>
  <si>
    <t>18.69612336</t>
  </si>
  <si>
    <t>50.31754513</t>
  </si>
  <si>
    <t>Tarnogórska pas w kier. Centrum (skrzyż. Graniczna i Św. Huberta)</t>
  </si>
  <si>
    <t>18.69740484</t>
  </si>
  <si>
    <t>50.31890126</t>
  </si>
  <si>
    <t>Zwycięstwa na wys. Nr 19</t>
  </si>
  <si>
    <t>18.66896868</t>
  </si>
  <si>
    <t>50.29546702</t>
  </si>
  <si>
    <t>Zwycięstwa na wys. Nr 20</t>
  </si>
  <si>
    <t>18.66905926</t>
  </si>
  <si>
    <t>50.29564906</t>
  </si>
  <si>
    <t>Zygmunta Starego na wys. Nr 24</t>
  </si>
  <si>
    <t>18.65604579</t>
  </si>
  <si>
    <t>50.2894832</t>
  </si>
  <si>
    <t>Zygmunta Starego na wys. Nr 37a</t>
  </si>
  <si>
    <t>18.6558634</t>
  </si>
  <si>
    <t>50.28928099</t>
  </si>
  <si>
    <t>Gliwice Żurawia*</t>
  </si>
  <si>
    <t>Rybnicka na wys. Nr 132</t>
  </si>
  <si>
    <t>18.66160333</t>
  </si>
  <si>
    <t>50.27753387</t>
  </si>
  <si>
    <t>Rybnicka na wys. Nr 141</t>
  </si>
  <si>
    <t>18.66145849</t>
  </si>
  <si>
    <t>50.27750645</t>
  </si>
  <si>
    <t>Ligota Zabrska Błonie*</t>
  </si>
  <si>
    <t>18.7132144</t>
  </si>
  <si>
    <t>50.28024896</t>
  </si>
  <si>
    <t>Błonie kier. Ul. Pszczyńskiej</t>
  </si>
  <si>
    <t>18.71200204</t>
  </si>
  <si>
    <t>50.27901485</t>
  </si>
  <si>
    <t>Ligota Zabrska Dolna</t>
  </si>
  <si>
    <t>Dolna na wys. Nr 4</t>
  </si>
  <si>
    <t>18.69978189</t>
  </si>
  <si>
    <t>50.28095513</t>
  </si>
  <si>
    <t>Dolna na wys. Nr 5</t>
  </si>
  <si>
    <t>18.69990528</t>
  </si>
  <si>
    <t>50.28097913</t>
  </si>
  <si>
    <t>Ligota Zabrska Giełda</t>
  </si>
  <si>
    <t>Kujawska pas w str. Areny Gliwice</t>
  </si>
  <si>
    <t>18.71930838</t>
  </si>
  <si>
    <t>50.28437614</t>
  </si>
  <si>
    <t>Kujawska pas do ul. Sikorskiego</t>
  </si>
  <si>
    <t>18.71945858</t>
  </si>
  <si>
    <t>50.28467093</t>
  </si>
  <si>
    <t>Ligota Zabrska Górna</t>
  </si>
  <si>
    <t>Pszczyńska na wys. Nr 204</t>
  </si>
  <si>
    <t>18.69853199</t>
  </si>
  <si>
    <t>50.27509291</t>
  </si>
  <si>
    <t>Pszczyńska przy ul. Górnej</t>
  </si>
  <si>
    <t>18.69973361</t>
  </si>
  <si>
    <t>50.27454093</t>
  </si>
  <si>
    <t>Ligota Zabrska Kopalnia*</t>
  </si>
  <si>
    <t>18.70682538</t>
  </si>
  <si>
    <t>50.27486663</t>
  </si>
  <si>
    <t>18.70705605</t>
  </si>
  <si>
    <t>50.2744895</t>
  </si>
  <si>
    <t>Ligota Zabrska Panewnicka</t>
  </si>
  <si>
    <t>Kujawska na wys. Nr 3</t>
  </si>
  <si>
    <t>18.69204</t>
  </si>
  <si>
    <t>50.28283</t>
  </si>
  <si>
    <t>18.6894</t>
  </si>
  <si>
    <t>50.28372</t>
  </si>
  <si>
    <t>Łabędy Olimpijska*</t>
  </si>
  <si>
    <t>Strzelców Bytomskich na wys. nr 52</t>
  </si>
  <si>
    <t>18.62407923</t>
  </si>
  <si>
    <t>50.34750068</t>
  </si>
  <si>
    <t>Strzelców Bytomskich na wys. Nr 25C (przy MZUK)</t>
  </si>
  <si>
    <t>18.62405241</t>
  </si>
  <si>
    <t>50.34776084</t>
  </si>
  <si>
    <t>Strzelców Bytomskich/Przyszowska na wys. Nr 8</t>
  </si>
  <si>
    <t>18.62293124</t>
  </si>
  <si>
    <t>50.34093796</t>
  </si>
  <si>
    <t>Strzelców Bytomskich/Przyszowska przy dworcu</t>
  </si>
  <si>
    <t>18.62241626</t>
  </si>
  <si>
    <t>50.3421465</t>
  </si>
  <si>
    <t>Główna po stronie osadników</t>
  </si>
  <si>
    <t>18.62162232</t>
  </si>
  <si>
    <t>50.34172882</t>
  </si>
  <si>
    <t>Główna po stronie torowiska</t>
  </si>
  <si>
    <t>18.62145603</t>
  </si>
  <si>
    <t>50.34194108</t>
  </si>
  <si>
    <t>Mechaników końcowy</t>
  </si>
  <si>
    <t>18.61469686</t>
  </si>
  <si>
    <t>50.355832</t>
  </si>
  <si>
    <t>Łabędy Magazyny [nż]</t>
  </si>
  <si>
    <t>Jagodowa na wys. Nr 87</t>
  </si>
  <si>
    <t>18.61249208</t>
  </si>
  <si>
    <t>50.36781641</t>
  </si>
  <si>
    <t>Jagodowa naprzeciwko nr 87</t>
  </si>
  <si>
    <t>18.61272812</t>
  </si>
  <si>
    <t>50.36802172</t>
  </si>
  <si>
    <t>Łabędy Ogródki Działkowe [nż]*</t>
  </si>
  <si>
    <t>Strzelców Bytomskich po stronie ogródków</t>
  </si>
  <si>
    <t>18.62508176</t>
  </si>
  <si>
    <t>50.35047847</t>
  </si>
  <si>
    <t>Strzelców Bytomskich na wys. Nr 43</t>
  </si>
  <si>
    <t>18.62501738</t>
  </si>
  <si>
    <t>50.34988971</t>
  </si>
  <si>
    <t>Przyszowska na wys. Nr 22</t>
  </si>
  <si>
    <t>18.63050044</t>
  </si>
  <si>
    <t>50.33890768</t>
  </si>
  <si>
    <t>Przyszowska na wys. Nr 24</t>
  </si>
  <si>
    <t>18.63111734</t>
  </si>
  <si>
    <t>50.33894534</t>
  </si>
  <si>
    <t>Łabędy Oświęcimska [nż]</t>
  </si>
  <si>
    <t>Oświęcimska na wys. Nr 51</t>
  </si>
  <si>
    <t>50.36588652</t>
  </si>
  <si>
    <t>18.62180471</t>
  </si>
  <si>
    <t>50.36601655</t>
  </si>
  <si>
    <t>Partyzantów na wys. Nr 17</t>
  </si>
  <si>
    <t>18.63164842</t>
  </si>
  <si>
    <t>50.3403662</t>
  </si>
  <si>
    <t>18.61830711</t>
  </si>
  <si>
    <t>50.3392843</t>
  </si>
  <si>
    <t>Portowa pas w stronę Łabędy</t>
  </si>
  <si>
    <t>18.61933708</t>
  </si>
  <si>
    <t>50.33903094</t>
  </si>
  <si>
    <t>Staromiejska na wys. Nr 5</t>
  </si>
  <si>
    <t>18.61973405</t>
  </si>
  <si>
    <t>50.33991427</t>
  </si>
  <si>
    <t>Jagiellonki na wys. Nr 8</t>
  </si>
  <si>
    <t>18.61660659</t>
  </si>
  <si>
    <t>50.34991397</t>
  </si>
  <si>
    <t>Główna na wys. Nr 34 (naprzeciwko fryzjer)</t>
  </si>
  <si>
    <t>18.61926673</t>
  </si>
  <si>
    <t>50.34795909</t>
  </si>
  <si>
    <t>Strzelców Bytomskich na wys. Nr 40</t>
  </si>
  <si>
    <t>18.62350523</t>
  </si>
  <si>
    <t>50.34630939</t>
  </si>
  <si>
    <t>Strzelców Bytomskich na wys. Nr 34 (cukiernia Kobzik)</t>
  </si>
  <si>
    <t>18.62328529</t>
  </si>
  <si>
    <t>50.34554942</t>
  </si>
  <si>
    <t>Wolności na wys. Nr 27</t>
  </si>
  <si>
    <t>18.62961531</t>
  </si>
  <si>
    <t>50.34215335</t>
  </si>
  <si>
    <t>Obrońców Pokoju Jałowcowa</t>
  </si>
  <si>
    <t>Myśliwska na wys. Nr 32 (od ul. Jałowcowej)</t>
  </si>
  <si>
    <t>18.68236899</t>
  </si>
  <si>
    <t>50.31975443</t>
  </si>
  <si>
    <t>Myśliwska na wys. Nr 2 (od. Ul. Strzelniczej)</t>
  </si>
  <si>
    <t>18.68219733</t>
  </si>
  <si>
    <t>50.31966537</t>
  </si>
  <si>
    <t>Obrońców Pokoju Lisia</t>
  </si>
  <si>
    <t>Myśliwska na wys. Nr 2 (od ul. Lisia)</t>
  </si>
  <si>
    <t>18.67459534</t>
  </si>
  <si>
    <t>50.31850392</t>
  </si>
  <si>
    <t>Myśliwska pas w kier. Ul. Tarnogórskiej</t>
  </si>
  <si>
    <t>18.67499828</t>
  </si>
  <si>
    <t>50.31846996</t>
  </si>
  <si>
    <t>Obrońców Pokoju Paderewskiego*</t>
  </si>
  <si>
    <t>Paderewskiego na wys. Nr 18</t>
  </si>
  <si>
    <t>18.68493793</t>
  </si>
  <si>
    <t>50.31954247</t>
  </si>
  <si>
    <t>Paderewskiego po str. Parkingu</t>
  </si>
  <si>
    <t>18.68509887</t>
  </si>
  <si>
    <t>50.31946026</t>
  </si>
  <si>
    <t>Obrońców Pokoju Wiśniowa</t>
  </si>
  <si>
    <t>Strzelnicza pas w kier. Ul. Toszeckiej</t>
  </si>
  <si>
    <t>18.68884323</t>
  </si>
  <si>
    <t>50.32104269</t>
  </si>
  <si>
    <t>Strzelnicza pas w kier. Ul. Tarnogórskiej</t>
  </si>
  <si>
    <t>18.68763087</t>
  </si>
  <si>
    <t>50.32091253</t>
  </si>
  <si>
    <t>Toszecka na wys. Nr 106 (LIDL)</t>
  </si>
  <si>
    <t>18.66364181</t>
  </si>
  <si>
    <t>50.32077513</t>
  </si>
  <si>
    <t>Toszecka na wys. Rossmana</t>
  </si>
  <si>
    <t>18.66330922</t>
  </si>
  <si>
    <t>50.32161427</t>
  </si>
  <si>
    <t>Perseusza pas w kier. Łabędy</t>
  </si>
  <si>
    <t>18.65514396</t>
  </si>
  <si>
    <t>50.31795588</t>
  </si>
  <si>
    <t>Perseusza pas w kier. DK-88</t>
  </si>
  <si>
    <t>18.65374921</t>
  </si>
  <si>
    <t>50.31890811</t>
  </si>
  <si>
    <t>Osiedle Kopernika Dworzec Międzynarodowy [nż]</t>
  </si>
  <si>
    <t>Pionierów na wys. Nr 8 (dworzec PKS)</t>
  </si>
  <si>
    <t>18.66188765</t>
  </si>
  <si>
    <t>50.31481847</t>
  </si>
  <si>
    <t>18.66147995</t>
  </si>
  <si>
    <t>50.31473283</t>
  </si>
  <si>
    <t>Osiedle Kopernika Kąpielisko*</t>
  </si>
  <si>
    <t>Oriona  pas w kier. Ul Perseusza (na wys. Kąpieliska)</t>
  </si>
  <si>
    <t>18.65199029</t>
  </si>
  <si>
    <t>50.32694679</t>
  </si>
  <si>
    <t>Oriona pas w kier. Ul. Toszeckiej (na wys. Kąpieliska)</t>
  </si>
  <si>
    <t>18.65092278</t>
  </si>
  <si>
    <t>50.32710775</t>
  </si>
  <si>
    <t>Osiedle Kopernika Myśliwska*</t>
  </si>
  <si>
    <t>Toszecka na wys. Nr 84</t>
  </si>
  <si>
    <t>18.66632</t>
  </si>
  <si>
    <t>50.31598571</t>
  </si>
  <si>
    <t>Toszecka pas w kier. Centrum (przy ul. Pionerów)</t>
  </si>
  <si>
    <t>18.66532624</t>
  </si>
  <si>
    <t>50.31797672</t>
  </si>
  <si>
    <t>Pionierów na wys. Nr 99</t>
  </si>
  <si>
    <t>18.66477907</t>
  </si>
  <si>
    <t>50.31621521</t>
  </si>
  <si>
    <t>Osiedle Kopernika Myśliwska</t>
  </si>
  <si>
    <t>Myśliwska na wys. Nr 2a</t>
  </si>
  <si>
    <t>18.6665681</t>
  </si>
  <si>
    <t>50.31681895</t>
  </si>
  <si>
    <t>Osiedle Kopernika Ogródki Działkowe [nż]</t>
  </si>
  <si>
    <t>Pionierów pas w kier. Łabędy</t>
  </si>
  <si>
    <t>18.65765512</t>
  </si>
  <si>
    <t>50.31609275</t>
  </si>
  <si>
    <t>Pionierów pas w kier. DK-88 (po str. Ogródków)</t>
  </si>
  <si>
    <t>18.65872739</t>
  </si>
  <si>
    <t>50.31503741</t>
  </si>
  <si>
    <t>Osiedle Kopernika Oriona</t>
  </si>
  <si>
    <t>Toszecka na wys. Nr 148</t>
  </si>
  <si>
    <t>18.66181791</t>
  </si>
  <si>
    <t>50.32398093</t>
  </si>
  <si>
    <t>Toszecka na wys. Nr 135 (stacja Shell)</t>
  </si>
  <si>
    <t>18.66140217</t>
  </si>
  <si>
    <t>50.32506147</t>
  </si>
  <si>
    <t>18.64811657</t>
  </si>
  <si>
    <t>50.3232073</t>
  </si>
  <si>
    <t>18.6493182</t>
  </si>
  <si>
    <t>50.32205651</t>
  </si>
  <si>
    <t>Osiedle Kopernika Pętla*</t>
  </si>
  <si>
    <t>Oriona pas w kier. Ul. Perseusza (na wys. Stacji Shell)</t>
  </si>
  <si>
    <t>18.66034744</t>
  </si>
  <si>
    <t>50.32410463</t>
  </si>
  <si>
    <t>Oriona na wys. Nr 4a</t>
  </si>
  <si>
    <t>18.65616381</t>
  </si>
  <si>
    <t>50.32512825</t>
  </si>
  <si>
    <t>Oriona pas w kier. Ul. Perseusza</t>
  </si>
  <si>
    <t>18.65637302</t>
  </si>
  <si>
    <t>50.32487139</t>
  </si>
  <si>
    <t>Paderewskiego na wys. Nr 106a</t>
  </si>
  <si>
    <t>18.6933285</t>
  </si>
  <si>
    <t>50.32118271</t>
  </si>
  <si>
    <t>Paderewskiego naprzeciwko przystanku</t>
  </si>
  <si>
    <t>18.69317293</t>
  </si>
  <si>
    <t>50.32116901</t>
  </si>
  <si>
    <t>Osiedle Waryńskiego Granitowa</t>
  </si>
  <si>
    <t>Szafirowa pas w kier. Ul. Kozielskiej</t>
  </si>
  <si>
    <t>18.61604547</t>
  </si>
  <si>
    <t>50.3110222</t>
  </si>
  <si>
    <t>Szafirowa pas w kier. Ul. Łabędzkiej</t>
  </si>
  <si>
    <t>18.61591995</t>
  </si>
  <si>
    <t>50.31107762</t>
  </si>
  <si>
    <t>Osiedle Waryńskiego Pętla*</t>
  </si>
  <si>
    <t>Szafirowa końcowy na wys. Nr 4</t>
  </si>
  <si>
    <t>18.61871361</t>
  </si>
  <si>
    <t>50.31387211</t>
  </si>
  <si>
    <t>Andersa na wys. Nr 3</t>
  </si>
  <si>
    <t>18.64302635</t>
  </si>
  <si>
    <t>50.29914742</t>
  </si>
  <si>
    <t>Andersa po stronie osiedla</t>
  </si>
  <si>
    <t>18.64379346</t>
  </si>
  <si>
    <t>50.29894182</t>
  </si>
  <si>
    <t>Kozielska na wys. Nr 85a</t>
  </si>
  <si>
    <t>18.64200711</t>
  </si>
  <si>
    <t>50.30272131</t>
  </si>
  <si>
    <t>Kozielska pas w kier. Ul. Łabędzkiej</t>
  </si>
  <si>
    <t>18.64110053</t>
  </si>
  <si>
    <t>50.3029269</t>
  </si>
  <si>
    <t>Andersa po str. JW.</t>
  </si>
  <si>
    <t>18.63796234</t>
  </si>
  <si>
    <t>50.30135415</t>
  </si>
  <si>
    <t>Andersa po str. Osiedla</t>
  </si>
  <si>
    <t>18.63805354</t>
  </si>
  <si>
    <t>50.30124107</t>
  </si>
  <si>
    <t>Osiedle Wojska Polskiego Szkoła</t>
  </si>
  <si>
    <t>Kozielska na wys. Nr 60</t>
  </si>
  <si>
    <t>18.64840625</t>
  </si>
  <si>
    <t>50.30104547</t>
  </si>
  <si>
    <t>Kozielska na wys. Nr 39 (szkoła)</t>
  </si>
  <si>
    <t>18.648085</t>
  </si>
  <si>
    <t>50.30111087</t>
  </si>
  <si>
    <t>Ostropa Cegielnia</t>
  </si>
  <si>
    <t>Daszyńskiego na wys. Nr 302</t>
  </si>
  <si>
    <t>18.61606903</t>
  </si>
  <si>
    <t>50.28589543</t>
  </si>
  <si>
    <t>Daszyńskiego na wys. Nr 277</t>
  </si>
  <si>
    <t>18.61576438</t>
  </si>
  <si>
    <t>50.28600772</t>
  </si>
  <si>
    <t>Ostropa Kolonia Leśna</t>
  </si>
  <si>
    <t>Daszyńskiego na wys. Nr 714</t>
  </si>
  <si>
    <t>18.56729078</t>
  </si>
  <si>
    <t>50.27086933</t>
  </si>
  <si>
    <t>Daszyńskiego na wys. Nr 709</t>
  </si>
  <si>
    <t>18.56760263</t>
  </si>
  <si>
    <t>50.27120836</t>
  </si>
  <si>
    <t>Daszyńskiego przy cmentarzu</t>
  </si>
  <si>
    <t>18.60033631</t>
  </si>
  <si>
    <t>50.28267938</t>
  </si>
  <si>
    <t>18.59996617</t>
  </si>
  <si>
    <t>50.28251827</t>
  </si>
  <si>
    <t>Daszyńskiego na wys. Nr 494</t>
  </si>
  <si>
    <t>18.59103441</t>
  </si>
  <si>
    <t>50.28039294</t>
  </si>
  <si>
    <t>Daszyńskiego na wys. Nr 491</t>
  </si>
  <si>
    <t>18.5907501</t>
  </si>
  <si>
    <t>50.28039979</t>
  </si>
  <si>
    <t>Daszyńskiego na wys. Nr 619</t>
  </si>
  <si>
    <t>18.57752681</t>
  </si>
  <si>
    <t>50.2764094</t>
  </si>
  <si>
    <t>Daszyńskiego naprzeciwko przystanku (między nr 630 i 614)</t>
  </si>
  <si>
    <t>18.57755363</t>
  </si>
  <si>
    <t>50.27632712</t>
  </si>
  <si>
    <t>Ostropa Wieża Ciśnień</t>
  </si>
  <si>
    <t>Daszyńskiego na wys. Nr 550</t>
  </si>
  <si>
    <t>18.58503699</t>
  </si>
  <si>
    <t>50.27903199</t>
  </si>
  <si>
    <t>Daszyńskiego na wys. Nr 540</t>
  </si>
  <si>
    <t>18.58678591</t>
  </si>
  <si>
    <t>50.27935811</t>
  </si>
  <si>
    <t>Przyszowska na wys. Nr 42c</t>
  </si>
  <si>
    <t>18.64008665</t>
  </si>
  <si>
    <t>50.33842492</t>
  </si>
  <si>
    <t>18.6396837</t>
  </si>
  <si>
    <t>50.33838012</t>
  </si>
  <si>
    <t>Przyszówka Leśniczówka [nż]</t>
  </si>
  <si>
    <t>Toszecka na wys. Nr 160</t>
  </si>
  <si>
    <t>18.65089595</t>
  </si>
  <si>
    <t>50.34363231</t>
  </si>
  <si>
    <t>18.65109444</t>
  </si>
  <si>
    <t>50.34304689</t>
  </si>
  <si>
    <t>Zygmuntowska na wys. Nr 80</t>
  </si>
  <si>
    <t>18.64195347</t>
  </si>
  <si>
    <t>50.33427503</t>
  </si>
  <si>
    <t>Zygmuntowska na wys. Nr 35</t>
  </si>
  <si>
    <t>18.64202321</t>
  </si>
  <si>
    <t>50.33350459</t>
  </si>
  <si>
    <t>Przyszówka Ossolińskich*</t>
  </si>
  <si>
    <t>Przyszowska na wys. Nr 3</t>
  </si>
  <si>
    <t>18.64972115</t>
  </si>
  <si>
    <t>50.33897273</t>
  </si>
  <si>
    <t>Przyszowska na wys. Nr 8</t>
  </si>
  <si>
    <t>18.64914179</t>
  </si>
  <si>
    <t>50.33895219</t>
  </si>
  <si>
    <t>Toszecka pas w kier. Czechowice (przed skrzyżowaniem)</t>
  </si>
  <si>
    <t>18.65416288</t>
  </si>
  <si>
    <t>50.33782574</t>
  </si>
  <si>
    <t xml:space="preserve">Toszecka pas w kier. Centrum </t>
  </si>
  <si>
    <t>18.65415752</t>
  </si>
  <si>
    <t>50.33754156</t>
  </si>
  <si>
    <t xml:space="preserve">Przyszówka Zygmuntowska [nż] </t>
  </si>
  <si>
    <t>Zygmuntowska na wys. Nr 90</t>
  </si>
  <si>
    <t>18.64244101</t>
  </si>
  <si>
    <t>50.33138537</t>
  </si>
  <si>
    <t>Przyszówka Zygmuntowska [nż]</t>
  </si>
  <si>
    <t>18.6426234</t>
  </si>
  <si>
    <t>50.33157028</t>
  </si>
  <si>
    <t>Czapli na wys. Nr 30</t>
  </si>
  <si>
    <t>18.65798771</t>
  </si>
  <si>
    <t>50.27861033</t>
  </si>
  <si>
    <t>Czapli na wys. Nr 24</t>
  </si>
  <si>
    <t>18.65780532</t>
  </si>
  <si>
    <t>50.27815781</t>
  </si>
  <si>
    <t>Czapli na wys. Nr 11</t>
  </si>
  <si>
    <t>18.65988135</t>
  </si>
  <si>
    <t>50.28246342</t>
  </si>
  <si>
    <t>Czapli pas w kier. Ul. Biegusa (przy rondzie)</t>
  </si>
  <si>
    <t>18.65984319</t>
  </si>
  <si>
    <t>50.28255225</t>
  </si>
  <si>
    <t>Sikorskiego na wys. Nr 55</t>
  </si>
  <si>
    <t>18.73265505</t>
  </si>
  <si>
    <t>50.29086784</t>
  </si>
  <si>
    <t>Sikorskiego na wys. Nr 66</t>
  </si>
  <si>
    <t>18.73109937</t>
  </si>
  <si>
    <t>50.29034689</t>
  </si>
  <si>
    <t>Reymonta na wys. Nr 21</t>
  </si>
  <si>
    <t>18.73212934</t>
  </si>
  <si>
    <t>50.2937261</t>
  </si>
  <si>
    <t>Reymonta na wys. Nr 22</t>
  </si>
  <si>
    <t>18.7318933</t>
  </si>
  <si>
    <t>50.29352733</t>
  </si>
  <si>
    <t>Reymonta pas od str. Cmentarza</t>
  </si>
  <si>
    <t>18.7326014</t>
  </si>
  <si>
    <t>50.29840725</t>
  </si>
  <si>
    <t>Reymonta pas w str. Ul. Chorzowskiej</t>
  </si>
  <si>
    <t>18.7323761</t>
  </si>
  <si>
    <t>50.29835242</t>
  </si>
  <si>
    <t>Odrowążów na wys. Nr 65</t>
  </si>
  <si>
    <t>18.72549293</t>
  </si>
  <si>
    <t>50.29321175</t>
  </si>
  <si>
    <t>Odrowążów na wys. Nr 110</t>
  </si>
  <si>
    <t>18.72548819</t>
  </si>
  <si>
    <t>50.29312294</t>
  </si>
  <si>
    <t>Jedności na wys. Nr 4c</t>
  </si>
  <si>
    <t>18.7295115</t>
  </si>
  <si>
    <t>50.28685776</t>
  </si>
  <si>
    <t>Korczoka na wys. Nr 35</t>
  </si>
  <si>
    <t>18.72777343</t>
  </si>
  <si>
    <t>50.29108719</t>
  </si>
  <si>
    <t>Korczoka na wys. Nr 33 (przy ul. Gromadzkiej)</t>
  </si>
  <si>
    <t>18.72833133</t>
  </si>
  <si>
    <t>50.29142306</t>
  </si>
  <si>
    <t>Św. Michała na wys. Nr 11</t>
  </si>
  <si>
    <t>18.73730063</t>
  </si>
  <si>
    <t>50.28944893</t>
  </si>
  <si>
    <t>Sikorskiego na wys. Nr 5</t>
  </si>
  <si>
    <t>18.72567058</t>
  </si>
  <si>
    <t>50.2878586</t>
  </si>
  <si>
    <t>Sikorskiego na wys. Nr 39</t>
  </si>
  <si>
    <t>18.72684002</t>
  </si>
  <si>
    <t>50.28875659</t>
  </si>
  <si>
    <t>Odrowążów na wys. Nr 26</t>
  </si>
  <si>
    <t>18.72197986</t>
  </si>
  <si>
    <t>50.29214963</t>
  </si>
  <si>
    <t>Odrowążów na wys. Nr 53</t>
  </si>
  <si>
    <t>18.71969461</t>
  </si>
  <si>
    <t>50.29088841</t>
  </si>
  <si>
    <t>Jesienna końcowy pętla</t>
  </si>
  <si>
    <t>18.73513341</t>
  </si>
  <si>
    <t>50.28102369</t>
  </si>
  <si>
    <t>Odrowążów na wys. Nr 95</t>
  </si>
  <si>
    <t>18.72906089</t>
  </si>
  <si>
    <t>50.29326002</t>
  </si>
  <si>
    <t>Reymonta na wys. Nr 5</t>
  </si>
  <si>
    <t>18.73179674</t>
  </si>
  <si>
    <t>50.29143677</t>
  </si>
  <si>
    <t>Wielicka na wys. Garaży</t>
  </si>
  <si>
    <t>18.72704387</t>
  </si>
  <si>
    <t>50.28552785</t>
  </si>
  <si>
    <t>Jesienna po str. Osiedla</t>
  </si>
  <si>
    <t>18.73097062</t>
  </si>
  <si>
    <t>50.28312843</t>
  </si>
  <si>
    <t>Jesienna po str. Garaży</t>
  </si>
  <si>
    <t>18.7302947</t>
  </si>
  <si>
    <t>50.28340265</t>
  </si>
  <si>
    <t>Sośnica Zespół Szkół*</t>
  </si>
  <si>
    <t>Sikorskiego na wys. Nr 103</t>
  </si>
  <si>
    <t>18.74612449</t>
  </si>
  <si>
    <t>50.29066877</t>
  </si>
  <si>
    <t>Sikorskiego na wys. Nr 122</t>
  </si>
  <si>
    <t>18.74464989</t>
  </si>
  <si>
    <t>50.29062793</t>
  </si>
  <si>
    <t>Stare Gliwice Chemiczna</t>
  </si>
  <si>
    <t>Łabędzka na wys. Nr 23</t>
  </si>
  <si>
    <t>18.62776458</t>
  </si>
  <si>
    <t>50.31014921</t>
  </si>
  <si>
    <t>Łabędzka na wys. TESCO</t>
  </si>
  <si>
    <t>18.62714767</t>
  </si>
  <si>
    <t>50.31047467</t>
  </si>
  <si>
    <t>Gaudiego na wys. Nr 7</t>
  </si>
  <si>
    <t>18.59808801</t>
  </si>
  <si>
    <t>50.31551698</t>
  </si>
  <si>
    <t>Gaudiego na wys. Nr 10</t>
  </si>
  <si>
    <t>18.59793305</t>
  </si>
  <si>
    <t>50.31522953</t>
  </si>
  <si>
    <t>Kozielska na wys. Nr 218a</t>
  </si>
  <si>
    <t>18.61046908</t>
  </si>
  <si>
    <t>50.30938494</t>
  </si>
  <si>
    <t>Kozielska na wys. Nr 177</t>
  </si>
  <si>
    <t>18.61098407</t>
  </si>
  <si>
    <t>50.30911772</t>
  </si>
  <si>
    <t>Łabędzka na wys. Nr 30</t>
  </si>
  <si>
    <t>18.62511992</t>
  </si>
  <si>
    <t>50.31202314</t>
  </si>
  <si>
    <t>Łabędzka na wys. Nr 39 (pas w kier. Ul. Staromiejskiej)</t>
  </si>
  <si>
    <t>18.62398267</t>
  </si>
  <si>
    <t>50.3126843</t>
  </si>
  <si>
    <t>Kozielska na wys. Nr 132 (w str Kleszczowa)</t>
  </si>
  <si>
    <t>18.62939475</t>
  </si>
  <si>
    <t>50.30523252</t>
  </si>
  <si>
    <t>Kozielska po str. Ogródków w str. Ul. Andersa</t>
  </si>
  <si>
    <t>18.62885831</t>
  </si>
  <si>
    <t>50.30520511</t>
  </si>
  <si>
    <t>Stare Gliwice Rondo [nż]</t>
  </si>
  <si>
    <t>18.60089896</t>
  </si>
  <si>
    <t>50.32252504</t>
  </si>
  <si>
    <t>Wyczółkowskiego naprzeciw SEST LUVE Polska</t>
  </si>
  <si>
    <t>18.59874246</t>
  </si>
  <si>
    <t>50.32132627</t>
  </si>
  <si>
    <t>Kozielska na wys. Nr 135d</t>
  </si>
  <si>
    <t>18.61984608</t>
  </si>
  <si>
    <t>50.30732933</t>
  </si>
  <si>
    <t>Kozielska na wys. Nr 160</t>
  </si>
  <si>
    <t>18.61970661</t>
  </si>
  <si>
    <t>50.30734304</t>
  </si>
  <si>
    <t>Wyczółkowskiego pas w str. Rondo Brzezinka</t>
  </si>
  <si>
    <t>18.596189</t>
  </si>
  <si>
    <t>50.31953835</t>
  </si>
  <si>
    <t>Wyczółkowskiego naprzeciw MECALUX</t>
  </si>
  <si>
    <t>18.5945904</t>
  </si>
  <si>
    <t>50.31786682</t>
  </si>
  <si>
    <t>Staromiejska na wys. Nr 69</t>
  </si>
  <si>
    <t>18.61729324</t>
  </si>
  <si>
    <t>50.33152879</t>
  </si>
  <si>
    <t>Staromiejska na wys. Nr 3a (Starogliwicka)</t>
  </si>
  <si>
    <t>18.61709476</t>
  </si>
  <si>
    <t>50.3304912</t>
  </si>
  <si>
    <t>Wyczółkowskiego przy ul. Murarska</t>
  </si>
  <si>
    <t>18.61557601</t>
  </si>
  <si>
    <t>50.33032381</t>
  </si>
  <si>
    <t>Stare Łabędy Eiffela</t>
  </si>
  <si>
    <t>Eiffela na wys. Nr 6 (naprzeciw Multivalve)</t>
  </si>
  <si>
    <t>18.60829711</t>
  </si>
  <si>
    <t>50.32732693</t>
  </si>
  <si>
    <t>Eiffela na wys. Nr 6 (przy Multivalve)</t>
  </si>
  <si>
    <t>18.60834002</t>
  </si>
  <si>
    <t>50.3276146</t>
  </si>
  <si>
    <t>Stare Łabędy Einsteina</t>
  </si>
  <si>
    <t>Einsteina przy skrzyżowaniu z Eiffle'a</t>
  </si>
  <si>
    <t>18.60389231</t>
  </si>
  <si>
    <t>50.33363854</t>
  </si>
  <si>
    <t>Einsteina pas w kier. Ul. Wyczółkowskiego</t>
  </si>
  <si>
    <t>18.60310435</t>
  </si>
  <si>
    <t>50.33309369</t>
  </si>
  <si>
    <t>Stare Łabędy ROCA</t>
  </si>
  <si>
    <t>Wyczółkowskiego przy ROCA</t>
  </si>
  <si>
    <t>18.60788343</t>
  </si>
  <si>
    <t>50.32501152</t>
  </si>
  <si>
    <t>Wyczółkowskiego przy AUTOROBOT</t>
  </si>
  <si>
    <t>18.60744355</t>
  </si>
  <si>
    <t>50.32496357</t>
  </si>
  <si>
    <t>Leonarda da Vinci na wys. Nr 10 (Plastic Omnium)</t>
  </si>
  <si>
    <t>18.61290453</t>
  </si>
  <si>
    <t>50.32457041</t>
  </si>
  <si>
    <t>Leonarda da Vinci na wys. Nr 7 (naprzeciw Plastic Omnium)</t>
  </si>
  <si>
    <t>18.61252902</t>
  </si>
  <si>
    <t>50.32469371</t>
  </si>
  <si>
    <t>Starogliwicka na wys. Nr 30</t>
  </si>
  <si>
    <t>18.61752391</t>
  </si>
  <si>
    <t>50.32650501</t>
  </si>
  <si>
    <t>Starogliwicka na wys. Nr 34</t>
  </si>
  <si>
    <t>18.61734152</t>
  </si>
  <si>
    <t>50.32660775</t>
  </si>
  <si>
    <t>Trynek Autostrada</t>
  </si>
  <si>
    <t>Rybnicka pas w kier. A4</t>
  </si>
  <si>
    <t>18.65828812</t>
  </si>
  <si>
    <t>50.26340059</t>
  </si>
  <si>
    <t>Rybnicka pas w kier. Centrum</t>
  </si>
  <si>
    <t>18.65820765</t>
  </si>
  <si>
    <t>50.26349661</t>
  </si>
  <si>
    <t>Bardowskiego w kier. Ul. Lotników</t>
  </si>
  <si>
    <t>18.66598008</t>
  </si>
  <si>
    <t>50.27652979</t>
  </si>
  <si>
    <t>Bardowskiego w kier. Ul. Rybnickiej</t>
  </si>
  <si>
    <t>18.66599081</t>
  </si>
  <si>
    <t>50.27668064</t>
  </si>
  <si>
    <t>Żwirki i Wigury na wys. Nr 71</t>
  </si>
  <si>
    <t>18.66752565</t>
  </si>
  <si>
    <t>50.28223032</t>
  </si>
  <si>
    <t>Żwirki i Wigury pas w kier. Ul. Lotników</t>
  </si>
  <si>
    <t>18.6674881</t>
  </si>
  <si>
    <t>50.28218919</t>
  </si>
  <si>
    <t>Kilińskiego na wys. Nr 14</t>
  </si>
  <si>
    <t>18.67282508</t>
  </si>
  <si>
    <t>50.27642009</t>
  </si>
  <si>
    <t>Kilińskiego na wys. Nr 13</t>
  </si>
  <si>
    <t>18.67048619</t>
  </si>
  <si>
    <t>50.2764571</t>
  </si>
  <si>
    <t>Kilińskiego na wys. Nr 28</t>
  </si>
  <si>
    <t>18.67160199</t>
  </si>
  <si>
    <t>Trynek Lotników*</t>
  </si>
  <si>
    <t>18.67659688</t>
  </si>
  <si>
    <t>50.28224746</t>
  </si>
  <si>
    <t>18.67636621</t>
  </si>
  <si>
    <t>50.28256969</t>
  </si>
  <si>
    <t>Trynek Nowe Gliwice*</t>
  </si>
  <si>
    <t>Bojkowska w kier. Centrum</t>
  </si>
  <si>
    <t>18.68093133</t>
  </si>
  <si>
    <t>50.27854348</t>
  </si>
  <si>
    <t>Bojkowska w kier. Bojków</t>
  </si>
  <si>
    <t>18.68084818</t>
  </si>
  <si>
    <t>50.27842863</t>
  </si>
  <si>
    <t>Trynek Ogródki Działkowe [nż]</t>
  </si>
  <si>
    <t>Rybnicka w kier. A4</t>
  </si>
  <si>
    <t>18.66122994</t>
  </si>
  <si>
    <t>50.27022145</t>
  </si>
  <si>
    <t>Rybnicka w kier. Centrum</t>
  </si>
  <si>
    <t>18.66107225</t>
  </si>
  <si>
    <t>50.27012145</t>
  </si>
  <si>
    <t>18.67288945</t>
  </si>
  <si>
    <t>50.27496646</t>
  </si>
  <si>
    <t>Żwirki i Wigury na wys. Nr 90</t>
  </si>
  <si>
    <t>18.67446721</t>
  </si>
  <si>
    <t>50.28123622</t>
  </si>
  <si>
    <t>Żwirki i Wigury na wys. Nr 99</t>
  </si>
  <si>
    <t>18.67356062</t>
  </si>
  <si>
    <t>50.28130136</t>
  </si>
  <si>
    <t>Wilcze Gardło Ceramików [nż]</t>
  </si>
  <si>
    <t>Ceramików na wys. Nr 21</t>
  </si>
  <si>
    <t>18.56614122</t>
  </si>
  <si>
    <t>50.26621943</t>
  </si>
  <si>
    <t>Traktorzystów końcowy przy ul. Astrów</t>
  </si>
  <si>
    <t>18.57388973</t>
  </si>
  <si>
    <t>50.26215232</t>
  </si>
  <si>
    <t>Daszyńskiego na wys. 154</t>
  </si>
  <si>
    <t>18.63523168</t>
  </si>
  <si>
    <t>50.28777584</t>
  </si>
  <si>
    <t>Daszyńskiego na wys. 161</t>
  </si>
  <si>
    <t>18.63486707</t>
  </si>
  <si>
    <t>50.28780033</t>
  </si>
  <si>
    <t>Wójtowa Wieś Dolnej Wsi</t>
  </si>
  <si>
    <t>Dolnej Wsi na wys. Nr 117</t>
  </si>
  <si>
    <t>18.63818167</t>
  </si>
  <si>
    <t>50.28762936</t>
  </si>
  <si>
    <t>Słowackiego na wys. Biedronki</t>
  </si>
  <si>
    <t>18.63811255</t>
  </si>
  <si>
    <t>50.28859208</t>
  </si>
  <si>
    <t>Daszyńskiego na wys. Nr 227</t>
  </si>
  <si>
    <t>18.62277031</t>
  </si>
  <si>
    <t>50.28647387</t>
  </si>
  <si>
    <t>Daszyńskiego na wys. Nr 239</t>
  </si>
  <si>
    <t>18.62476103</t>
  </si>
  <si>
    <t>50.28646759</t>
  </si>
  <si>
    <t>Rogozińskiego na wys. Nr 37</t>
  </si>
  <si>
    <t>18.69863391</t>
  </si>
  <si>
    <t>50.32732351</t>
  </si>
  <si>
    <t>Rogozińskiego na wys. Nr 40</t>
  </si>
  <si>
    <t>18.69834423</t>
  </si>
  <si>
    <t>50.32734063</t>
  </si>
  <si>
    <t>18.70781779</t>
  </si>
  <si>
    <t>50.32439192</t>
  </si>
  <si>
    <t>Elsnera na wys. Nr 19a</t>
  </si>
  <si>
    <t>18.70798409</t>
  </si>
  <si>
    <t>50.32442274</t>
  </si>
  <si>
    <t>Graniczna końcowy (przy ul. Rogozińskiego)</t>
  </si>
  <si>
    <t>18.69409025</t>
  </si>
  <si>
    <t>50.32879608</t>
  </si>
  <si>
    <t>Tarnogórska na wys. Nr 217</t>
  </si>
  <si>
    <t>18.70077968</t>
  </si>
  <si>
    <t>50.32223078</t>
  </si>
  <si>
    <t>Tarnogórska po str. NETTO</t>
  </si>
  <si>
    <t>18.70034516</t>
  </si>
  <si>
    <t>50.32193965</t>
  </si>
  <si>
    <t>Wigilijna końcowy (przy ul. Warmińska)</t>
  </si>
  <si>
    <t>18.71606229</t>
  </si>
  <si>
    <t>50.32920743</t>
  </si>
  <si>
    <t>Żerniki Rogozińskiego*</t>
  </si>
  <si>
    <t>Tarnogórska na wys. Nr 232</t>
  </si>
  <si>
    <t>18.70293019</t>
  </si>
  <si>
    <t>50.32464849</t>
  </si>
  <si>
    <t>Tarnogórska na wys. Nr 238</t>
  </si>
  <si>
    <t>18.70319903</t>
  </si>
  <si>
    <t>50.32503921</t>
  </si>
  <si>
    <t>Tesli</t>
  </si>
  <si>
    <t>Owocowa</t>
  </si>
  <si>
    <t>Aleja Korfantego str P od Karola Miarki do nr 28 (chodnik)</t>
  </si>
  <si>
    <t>Aleja Korfantego od Ul. Siemińskiego do ul. Kościuszki (ścieżka rowerowa)</t>
  </si>
  <si>
    <t>Andersa str L od ogrodzenia Jednostki Wojskowej do nr 43</t>
  </si>
  <si>
    <t>Andersa str L od Styczyńskiego do Kosynierów</t>
  </si>
  <si>
    <t>Andersa str P od Daszyńskiego na wysokości posesji nr 4 (od wjazdu na posesje do ul. Styczyńskiego)</t>
  </si>
  <si>
    <t>Andersa str P od Styczyńskiego do ronda Andersa</t>
  </si>
  <si>
    <t>Andersa od przystanku Cmentarz Centralny do ronda Andersa str L</t>
  </si>
  <si>
    <t>Architektów Od Daszyńskiego str P do nr 36</t>
  </si>
  <si>
    <t>Architektów Od Daszyńskiego str L do 43, od 67 do 81</t>
  </si>
  <si>
    <t>Architektów od Daszyńskiego str L od nr 67 do nr 81</t>
  </si>
  <si>
    <t>Baildona od Robotniczej str L+P</t>
  </si>
  <si>
    <t>Bałtycka od nr 2 do Helskiej</t>
  </si>
  <si>
    <t>Banacha od Kaszubskiej str L za nr 7 do ul. Krzywoustego</t>
  </si>
  <si>
    <t>Banacha od Kaszubskiej str P od nr 6 do ul. Krzywoustego</t>
  </si>
  <si>
    <t>Bankowa od Górnych Wałów do Grodowej str. P</t>
  </si>
  <si>
    <t>Bardowskiego od Rybnickiej str L+P</t>
  </si>
  <si>
    <t>Basztowa od J.P II do Wodnej str. P</t>
  </si>
  <si>
    <t xml:space="preserve">Berbeckiego od Wybrzeża Armii Krajowej do ul. Fredry </t>
  </si>
  <si>
    <t xml:space="preserve">Berbeckiego od Wyszyńskiego do Wybrzeża Wojska Polskiego str P wraz z ciągiem rowerowym </t>
  </si>
  <si>
    <t>Bernardyńska od Toszeckiej str P od nr 14 do ul. Grottgera</t>
  </si>
  <si>
    <t>Bernardyńska od Grotthera str P do ul. Owocowej</t>
  </si>
  <si>
    <t>Bernardyńska od Owocowej str P do Michałowskiego</t>
  </si>
  <si>
    <t xml:space="preserve">Bluszczowa str L od Podlesie </t>
  </si>
  <si>
    <t>Bł. Czesława od ul. Franciszkańskiej str. L Od nr 82 do nr 66</t>
  </si>
  <si>
    <t>Bł. Czesława Od ul. Franciszkiej str. L Od nr 32 do nr 28</t>
  </si>
  <si>
    <t xml:space="preserve">Bł. Czesława od ul. Paulińskiej str. L do nr 18 </t>
  </si>
  <si>
    <t>Bł. Czesława od nr 4 do ul. Hutniczej str. L</t>
  </si>
  <si>
    <t xml:space="preserve">Ceglarska str P od Kujawskiej </t>
  </si>
  <si>
    <t>Ceglarska od ul. Cichej łącznik do ul. Błonie</t>
  </si>
  <si>
    <t>Chemiczna Od Łabędzkiej do Kozielskiej str L+P</t>
  </si>
  <si>
    <t>Chopina str P od Kościuszki od nr 2 do 20</t>
  </si>
  <si>
    <t>Ciupków str L+P</t>
  </si>
  <si>
    <t>Cyraneczki od Czapli do Al.Sikornik str L+P</t>
  </si>
  <si>
    <t>Czajki od Czapli str P do Mewy</t>
  </si>
  <si>
    <t>Czajki od Czapli str L do nr 11</t>
  </si>
  <si>
    <t>Częstochowska od Kłodnickiej str L, od nr 25 do Jagielońskiej</t>
  </si>
  <si>
    <t>Częstochowska od Zimnej Wody str P,od nr24 do Jagielonskiej</t>
  </si>
  <si>
    <t>Damrota Od ul. Mieckiewicza str L</t>
  </si>
  <si>
    <t>Daszyńskiego str L od Kozielskiej do nr 1</t>
  </si>
  <si>
    <t>Daszyńskiego str L od nr 75 do nr 79</t>
  </si>
  <si>
    <t>Daszyńskiego str L od 93 do ul. Ciupków</t>
  </si>
  <si>
    <t>Daszyńskiego str L od nr 175 do ul. Wójtowskiej</t>
  </si>
  <si>
    <t>Daszyńskiego chodnik w obrębie przejścia dla pieszych przy posesji 545</t>
  </si>
  <si>
    <t>Daszyńskiego str L od wjazdu na wagę do nr 653</t>
  </si>
  <si>
    <t>Daszyńskiego str P od nr 56 do ul. Styczyńskiego</t>
  </si>
  <si>
    <t>Daszyńskiego str P od ul.Kozłowskiej do ul.Słonecznej</t>
  </si>
  <si>
    <t>Daszyńskiego str P od ul. Tokarskiej do ul. Ceramików</t>
  </si>
  <si>
    <t>Dąbrowskiego od ul. Lipowej str. P na wysokości nr 52</t>
  </si>
  <si>
    <t>Dąbrowskiego od ul. Lipowej str L od nr 57 do ul. Poniatowskiego</t>
  </si>
  <si>
    <t>Dolnej Wsi str L od Wójtowskiej do nr 94</t>
  </si>
  <si>
    <t>Dolnej Wsi str L od Wójtowskiej od nr 6 do Nowy Świat</t>
  </si>
  <si>
    <t>Dolnej Wsi str P od nr 5 do Kosów</t>
  </si>
  <si>
    <t>Dolnych Wałów str P od posesji Dworcowa 25 do nr 8 (stara poczta)</t>
  </si>
  <si>
    <t>Dolnych Wałów str P od ul. Berbeckiego do ul. Gruszczyńskiego</t>
  </si>
  <si>
    <t>Dolnych Wałów str L od nr 27 do przejścia dla pieszych</t>
  </si>
  <si>
    <t>Dubois od Zwycięstwa str L do nr 22</t>
  </si>
  <si>
    <t>Dubois od Zwycięstwa str P od nr 16 do ronda Byliny</t>
  </si>
  <si>
    <t>Dunikowskiego str L (od Mikołowskiej do Wrocławskiej)</t>
  </si>
  <si>
    <t>Dziewanny od Toszeckiej str P do Świętojańskiej</t>
  </si>
  <si>
    <t>Elsnera str P od nr 18 do ul. Szymanowskiego w miejscu występowania chodników</t>
  </si>
  <si>
    <t>Elsnera str L od Żernickiej do Na Łuku</t>
  </si>
  <si>
    <t>Floriańska od Toszeckiej str L do szkoły</t>
  </si>
  <si>
    <t>Floriańska od Toszeckiej str P do zakończenia chodnika wzdłuż ogrodzenia kościoła</t>
  </si>
  <si>
    <t>Franciszkańska str P od Ronda Franciszkańskiego do ul. Paulińskiej</t>
  </si>
  <si>
    <t>Franciszkańska str L od Randa Franciszkańskiego do ul. Paulińskiej</t>
  </si>
  <si>
    <t>Franciszkańska str L od nr 9 do ul. Anny</t>
  </si>
  <si>
    <t>Franciszkańska str L od nr 32 do ul. Bł. Czesława</t>
  </si>
  <si>
    <t>Gagarina od Kozielskiej str P do nr 16</t>
  </si>
  <si>
    <t>Gierymskiego str P od Św. Andrzeja do ul. Tarnogórskiej</t>
  </si>
  <si>
    <t>Gierymskiego str L od Warszawskiej do ul. Tarnogórskiej</t>
  </si>
  <si>
    <t>Głogowska str P od Zawodnej do Tatrzańskiej</t>
  </si>
  <si>
    <t>Górnych Wałów od Świętokrzyskiej do Siemińskiego str L przy skwerku</t>
  </si>
  <si>
    <t>Góry Chełmskiej od Kozielskiej str L do posesji nr 19</t>
  </si>
  <si>
    <t>Góry Chełmskiej od Kozielskiej str P od nr 20 do nr 34</t>
  </si>
  <si>
    <t>Graniczna str L i P od Ligockiej do Strzelniczej</t>
  </si>
  <si>
    <t>Graniczna od Strzelniczej do Rogozińskiego str L</t>
  </si>
  <si>
    <t>Grottgera str L od Wita Stwosza do końca posesji nr 35</t>
  </si>
  <si>
    <t>Grottgera str P od Bernardyńskiej do nr 6</t>
  </si>
  <si>
    <t>Grottgera str P od Warszawskiej od nr 40 do 64</t>
  </si>
  <si>
    <t>Grudniowa od Przyszowskiej do R.Luksemburg str. L do ul. Rodzinnej</t>
  </si>
  <si>
    <t>Grudniowa od Przyszowskiej do R.Luksemburg str P cała</t>
  </si>
  <si>
    <t>Gwiazdy Polarnej str P od Ronda do nr 2</t>
  </si>
  <si>
    <t>Gwiazdy Polarnej str L od Ronda do nr 1</t>
  </si>
  <si>
    <t>Kozielska od Szafirowej do nr 207 str L</t>
  </si>
  <si>
    <t>Kozielska str L od Chemicznej do Szafirowej</t>
  </si>
  <si>
    <t>Królewskiej Tamy od ronda do Goduli str L cała, str P od PEC do Goduli</t>
  </si>
  <si>
    <t>Królewskiej Tamy str P od ul. Wielickiej do posesji nr 1</t>
  </si>
  <si>
    <t>Kurpiowska Od nr 4 str L do Tarnogórskiej</t>
  </si>
  <si>
    <t>Ligocka od Tarnogórskiej do ul Granicznej str P</t>
  </si>
  <si>
    <t>Liliowa od Pilotów str L do nr 3</t>
  </si>
  <si>
    <t>Limanowskiego od ul Pusta str P od nr 2 do Niedurnego</t>
  </si>
  <si>
    <t>Mechaników str L od Oświęcimskiej</t>
  </si>
  <si>
    <t>Młodego Hutnika od US wzdłuż garaży do Św. Elżbiety</t>
  </si>
  <si>
    <t>Na Skarpie od Sobieskiego str P do nr 15a</t>
  </si>
  <si>
    <t xml:space="preserve">Nowa od Asnyka str L i P </t>
  </si>
  <si>
    <t>Odrowążów str L od ul. Wielickiej do ul. Sudeckiej</t>
  </si>
  <si>
    <t>Okulickiego od Andersa do Kozielskiej str L+P</t>
  </si>
  <si>
    <t>Ossowskiego str L od Kunickiego</t>
  </si>
  <si>
    <t>Oświęcimska od Jagielonki str L do nr 7</t>
  </si>
  <si>
    <t>Piaskowa str L i P od Zygmuntowska</t>
  </si>
  <si>
    <t>Pietrusińskiego str L od Kunickiego</t>
  </si>
  <si>
    <t>Plac Grunwaldzki wzdłóż Zawiszy, Mickiewicza, Sobieskiego</t>
  </si>
  <si>
    <t>Polna od Bernardyńskiej str L do nr 17, str P do nr 8</t>
  </si>
  <si>
    <t>Poniatowskiego str L od Leśnej do Okrzei</t>
  </si>
  <si>
    <t>Portowa str P od Edisona do firmy SILS CENTRE (Portowa nr 74)</t>
  </si>
  <si>
    <t>Portowa str L od przystanku PKM do Staromiejskiej</t>
  </si>
  <si>
    <t>Przy Raciborskiej Bramie str P od Wszystkich świętych</t>
  </si>
  <si>
    <t>Rogozińskiego str L od ul. Czoka</t>
  </si>
  <si>
    <t>Strzelców Bytomskich str L od nr 24 do Wolności</t>
  </si>
  <si>
    <t>Św. Małgorzaty od Toszeckiej str L</t>
  </si>
  <si>
    <t>Wrześniowa L+P</t>
  </si>
  <si>
    <t>Wybrzeże Wojska Polskiego str L od Zwycięstwa, str P do nr 4</t>
  </si>
  <si>
    <t>Wyszyńskiego od Dworcowej do nr 9 str P</t>
  </si>
  <si>
    <t>Zygmuntowska str P od Kosmonautów do Lipcowa</t>
  </si>
  <si>
    <t xml:space="preserve">RAZEM     </t>
  </si>
  <si>
    <t>STREFA SPP A</t>
  </si>
  <si>
    <t>Miejsca parkingowe w strefie płatnego parkowania</t>
  </si>
  <si>
    <t>Nazwa ulicy - lokalizacja</t>
  </si>
  <si>
    <t>~ilość miejsc parkingowych</t>
  </si>
  <si>
    <t>Górnych Wałów</t>
  </si>
  <si>
    <t>Plac Rzeźniczy</t>
  </si>
  <si>
    <t>Zwycięstwa częściowo na odcinku od Rynku do ul. Dolnych Wałów</t>
  </si>
  <si>
    <t>STREFA SPP B</t>
  </si>
  <si>
    <t>Aleja Korfantego</t>
  </si>
  <si>
    <t>Bohaterów Getta Warszawskiego częściowo na odcinku od ul. Dworcowej do ul. Boh. Getta Warszawskiego nr 21</t>
  </si>
  <si>
    <t>Dubois częściowo na odcinku od ul. Dworcowej do ul. Dubois nr 32</t>
  </si>
  <si>
    <t>Jagiellońska częściowo na odcinku od ul. Dworcowej do ul. Częstochowskiej</t>
  </si>
  <si>
    <t>Jana III Sobieskiego częściowo na odcinku od ul. Daszyńskiego do ul. Kościuszki</t>
  </si>
  <si>
    <t>Kościuszki częściowo od ul. Nowy Świat do ul. Jana III Sobieskiego</t>
  </si>
  <si>
    <t>Łużycka częściowo na odcinku od ul. Wrocławskiej do ul. Lutyckiej</t>
  </si>
  <si>
    <t>Miarki</t>
  </si>
  <si>
    <t>Nowy Świat częściowo na odcinku od ul. Pszczyńskiej do ul. Kościuszki i Kochanowskiego</t>
  </si>
  <si>
    <t>Orlickiego częściowo na odcinku od ul. Powstańców Warszawy do Jasnogórskiej</t>
  </si>
  <si>
    <t>Piwna częściowo na odcinku od ul. Hlubka do Placu Piastów</t>
  </si>
  <si>
    <t>Plac Piłsudskiego</t>
  </si>
  <si>
    <t>Sienkiewicza częściowo na odcinku od ul. Berbeckiego do ul. Konopnickiej</t>
  </si>
  <si>
    <t>Strzody</t>
  </si>
  <si>
    <t>Siemińskiego</t>
  </si>
  <si>
    <t>Wybrzeże Armii Krajowej częściowo na odcinku od ul. Zwycięstwa do ul. Konopnickiej</t>
  </si>
  <si>
    <t>Zawiszy Czarnego częściowo na odcinku od ul. Kościuszki do Placu Grunwaldzkiego</t>
  </si>
  <si>
    <t>Zwycięstwa częściowo na odcinku od ul. Dolnych Wałów do ul. Boh. Getta Warszawskiego</t>
  </si>
  <si>
    <t>Zygmunta Starego częściowo na odcinku od ul. Górnych Wałów do Łokietka</t>
  </si>
  <si>
    <t>Chodniki na których dopuszczone jest SPP</t>
  </si>
  <si>
    <t>Wyszyńskiego od zwycięstwa do dworcowej</t>
  </si>
  <si>
    <t>Obwodnica od Daszyńskiego do Rybnickiej</t>
  </si>
  <si>
    <t>Obwodnica od Daszyńskiego do Rybnickiej Drogi techniczne</t>
  </si>
  <si>
    <r>
      <t xml:space="preserve">REJON 12 : </t>
    </r>
    <r>
      <rPr>
        <sz val="11"/>
        <color indexed="8"/>
        <rFont val="Arial"/>
        <family val="2"/>
        <charset val="238"/>
      </rPr>
      <t>Zimowy przejazd alarmowy wskazanych lokalizacji na terenie miasta Gliwice  Odśnieżyć oraz zabezpieczyć przed śliskością maks. 5 (pięć) lokalizacji na terenie miasta Gliwice o maksymalnej powierzchni 5000 metrów kwadratowych, czas dojazdu na miejsce pierwszej interwencji nie może być dłuższy niż czas określony przez Wykonawce w ofercie. Zamawiający każdorazowo wskaże kolejność realizacji poszczególnych lokalizacji</t>
    </r>
  </si>
  <si>
    <t>Ogółem rejon 6</t>
  </si>
  <si>
    <t>Ogółem rejon 6a</t>
  </si>
  <si>
    <t>Ogółem Rejon nr 10A</t>
  </si>
  <si>
    <t>Ogółem rejon nr 10</t>
  </si>
  <si>
    <r>
      <t xml:space="preserve">Obwodnica Południowa. Droga od ronda </t>
    </r>
    <r>
      <rPr>
        <i/>
        <sz val="10"/>
        <color indexed="8"/>
        <rFont val="Arial CE"/>
        <charset val="238"/>
      </rPr>
      <t>Zesłańców Sybiru</t>
    </r>
    <r>
      <rPr>
        <sz val="10"/>
        <color indexed="8"/>
        <rFont val="Arial CE"/>
        <charset val="238"/>
      </rPr>
      <t xml:space="preserve"> do Rybnickiej</t>
    </r>
  </si>
  <si>
    <r>
      <t xml:space="preserve">Obwodnica Południowa. Droga od ronda </t>
    </r>
    <r>
      <rPr>
        <i/>
        <sz val="10"/>
        <color indexed="8"/>
        <rFont val="Arial CE"/>
        <charset val="238"/>
      </rPr>
      <t>Zesłańców Sybiru</t>
    </r>
    <r>
      <rPr>
        <sz val="10"/>
        <color indexed="8"/>
        <rFont val="Arial CE"/>
        <charset val="238"/>
      </rPr>
      <t xml:space="preserve"> do Pszczyńskiej wraz z dojazdem do firmy Poltech</t>
    </r>
  </si>
  <si>
    <t>1</t>
  </si>
  <si>
    <t>Świętokrzyska od Korfantego str P</t>
  </si>
  <si>
    <t>Świętokrzyska od Górnych Wałów str L</t>
  </si>
  <si>
    <t>Na piasku od Placu Piastów str P</t>
  </si>
  <si>
    <t>Siemińskiego od Daszyńskiego str P od nr 25 do nr 23</t>
  </si>
  <si>
    <t>Brzozowa od Jesionowa str P tereny zielone od nr 32 do 42</t>
  </si>
  <si>
    <t>Brzozowa od Jesionowa str L od końca posesji nr 31 do początku nr 57</t>
  </si>
  <si>
    <t>Brzozowa od Jesionowa str L od nr 67 do nr 77</t>
  </si>
  <si>
    <t>Chodkiewicza str P od Żółkiewskiego do nr 7a</t>
  </si>
  <si>
    <t>Czarnieckiego str P od Poniatowskiego do posesji nr 31</t>
  </si>
  <si>
    <t>Czarnieckiego str L od Poniatowskiego od nr 22 do nr 18</t>
  </si>
  <si>
    <t>Czarnieckiego str L od Poniatowskiego od połowy terenu zielonego za nr 14 do skrzyżowania z ul. Wujek (oprócz chodnika przyległego do nr 10)</t>
  </si>
  <si>
    <t>Czarnieckiego str L od Poniatowskiego do początku nr 24a</t>
  </si>
  <si>
    <t>Czeremchowa w miejscu występowania chodnika</t>
  </si>
  <si>
    <t>Główna od nr 25  str L do Placu niepodległości (żabka)</t>
  </si>
  <si>
    <t>Główna od Staromiejskiej (wiadukt) do wiaduktu Strzelców Bytomskich str L+P</t>
  </si>
  <si>
    <t>Główna od nr 34 do Miłej str P</t>
  </si>
  <si>
    <t>Główna od nr 24 do Nałkowskiej str P</t>
  </si>
  <si>
    <t>Helska od Kozłowskiej str L do nr 3</t>
  </si>
  <si>
    <t>Husarska od Styczyńskiego str P do nr 2</t>
  </si>
  <si>
    <t>Hutnicza od Ronda str P do nr 22</t>
  </si>
  <si>
    <t>Jagiellońska str L od ul Zabrskiej do Dworcowej</t>
  </si>
  <si>
    <t>Jagiellońska str P od nr 1 do wjazdu na Plac Piastów</t>
  </si>
  <si>
    <t>Jaracza str L przy skwerze</t>
  </si>
  <si>
    <t>Jasińskiego  str L od Kilińskiego</t>
  </si>
  <si>
    <t>Jasna od Pszczyńskiej str P do nr 20</t>
  </si>
  <si>
    <t>Jasna od Pszczyńskiej str L cała</t>
  </si>
  <si>
    <t>Karolinki od Bolesława Śmiałego str P do Andersa</t>
  </si>
  <si>
    <t>Kilińskiego od Dzierżona str P do nr 20</t>
  </si>
  <si>
    <t>Kilińskiego od Jasińskiego str L do Piastowskiej</t>
  </si>
  <si>
    <t>Kłodnicka od Wrocławskiej str L do Zwycięstwa</t>
  </si>
  <si>
    <t>Knurowska od granicy miasta str L do nr 46 (wraz z ścieżką rowerową)</t>
  </si>
  <si>
    <t>Knurowska od granicy miasta str P do Ronda</t>
  </si>
  <si>
    <t>Kochanowskiego od Rybnickiej do Kochanowskiego 29a str L</t>
  </si>
  <si>
    <t>Kochanowskiego chodniki w obrębie skrzyżowania z Rybnicką</t>
  </si>
  <si>
    <t>Kochanowskiego str P od nr 28 do Ronda</t>
  </si>
  <si>
    <t>Kokoszki wzdłuż nr 8</t>
  </si>
  <si>
    <t>Kolberga od Tarnogórskiej str P do Udzieli</t>
  </si>
  <si>
    <t>Kopalniana od Pszczyńskiej str L do nr 12</t>
  </si>
  <si>
    <t>Kosynierów od Andersa str P</t>
  </si>
  <si>
    <t>Kościuszki str L od Z.Starego w kierunku do N.Świat do pierwszego drzewa</t>
  </si>
  <si>
    <t>Kościuszki str L od Ziemowita do N. Świat</t>
  </si>
  <si>
    <t>Kościuszki str P od Daszynskiego do Szpitala nr1</t>
  </si>
  <si>
    <t>Kruszynowa od Leśnej do Kalinowej str L i P</t>
  </si>
  <si>
    <t>Kurpiowska od Elsnera do nr 25 str prawa</t>
  </si>
  <si>
    <t>Lelewela  od Korfantego str L</t>
  </si>
  <si>
    <t>Leszczynowa od Podlesia str L</t>
  </si>
  <si>
    <t>Lewkonii od Orchideii str L do nr 5</t>
  </si>
  <si>
    <t>Lewkonii od Orchideii str P wzdłuż szkoły</t>
  </si>
  <si>
    <t>Ligocka od Obrońców Poczty Gdańskiej do Jałowcowej str P</t>
  </si>
  <si>
    <t>Ligonia strona lewa od Słowackiego - od nr 38 do 34 - wzdłuż ogrodzenia szkoły</t>
  </si>
  <si>
    <t>Lipowa str L od Poniatowskiego teren od drogi szutrowej do nr 50</t>
  </si>
  <si>
    <t>Literatów od Zygmuntowskiej str L od nr 70 do Kownackiej</t>
  </si>
  <si>
    <t>Literatów od Zygmuntowskiej str P od placu zabaw do Rejtana</t>
  </si>
  <si>
    <t>Literatów od Rejtana str P do drugiego wjazdu ulicy Lema</t>
  </si>
  <si>
    <t>Lotników od Bojkowskiej str L od nr 6 do Toruńskiej</t>
  </si>
  <si>
    <t>Lutycka od Pszczyńskiej str L</t>
  </si>
  <si>
    <t>Łabędzka od Kozielskiej do ul. Złotej str P</t>
  </si>
  <si>
    <t>Marka str P od Tarnogórkiej od końca nr 70 do wjazdu nr 27</t>
  </si>
  <si>
    <t>Marzanki (od Opawskiej do Kochanowskiego) str P</t>
  </si>
  <si>
    <t>Mastalerza str L od Udzieli do nr 56</t>
  </si>
  <si>
    <t>Mastalerza od Udzieli str L na wysokości posesji nr 48, 38, 4</t>
  </si>
  <si>
    <t>Mickiewicza (ciąg pieszo-rowerowy) wraz z wszystkimi łączeniami do przejść dla pieszych</t>
  </si>
  <si>
    <t>Mickiewicza od Daszyńskiego str P do nr 77</t>
  </si>
  <si>
    <t>Mieszka I str L od Sowińskiego od posesji 26 do Bolesława Śmiałego</t>
  </si>
  <si>
    <t>Mieszka I str L od Sowińskiego od skrzyżowania Bolesława Śmiałego na odcinku 30 metrów</t>
  </si>
  <si>
    <t>Młodego Górnika od Sikorskiego str L do nr 5</t>
  </si>
  <si>
    <t>Młodego Górnika od Sikorskiego str L za nr 7 do nr 17</t>
  </si>
  <si>
    <t>Modelarzy od Asnyka str P</t>
  </si>
  <si>
    <t>Modelarzy od Asnyka str L od Jasińskiego do nr 8</t>
  </si>
  <si>
    <t>Modrzejewskiej od Sportowej str L i P do początku zabudowań</t>
  </si>
  <si>
    <t>Noakowskiego od Dworskiej do nr 2 str P</t>
  </si>
  <si>
    <t>Noworoczna od Legnickiej str L</t>
  </si>
  <si>
    <t>Nowy Świat od ul Pszczyńskiej str P do ul. Zygmunta Starego</t>
  </si>
  <si>
    <t>Nowy Świat od ul. Pszczyńskiej str L od nr 1a do nr 9</t>
  </si>
  <si>
    <t>Nowy Świat od ul. Pszczyńskiej str L od nr 9 do nr 11</t>
  </si>
  <si>
    <t>Nowy Świat od ul. Pszczyńskiej str L od nr 11 do nr 17</t>
  </si>
  <si>
    <t>Nowy Świat od ul. Pszczyńskiej str L od nr 23 do Teatru Muzycznego</t>
  </si>
  <si>
    <t>Obwodnica południowa od Pszczyńskiej do Bojkowskiej wraz z ścieżką rowerową</t>
  </si>
  <si>
    <t>Obwodnica południowa od Bojkowskiej w stronę ul. Rybnickiej przy AMAZON wraz z ścieżką rowerową</t>
  </si>
  <si>
    <t>Obwodnica zachodnia od Rybnickiej do Daszyńskiego razem z ścieżką rowerową</t>
  </si>
  <si>
    <t>Olszewskiego od Tarnogórskiej str L do Granicznej</t>
  </si>
  <si>
    <t xml:space="preserve">Opawska od Rybnickiej str P od nr 26 do ul. Sikornik </t>
  </si>
  <si>
    <t>Pocztowa (od Pszczyńskiej) str P do Błonie, str L do Rymera razem ze ścieżką rowerową</t>
  </si>
  <si>
    <t>Pocztowa (od Pszczyńskiej) do Płażyńskiego razem ze ścieżką rowerową</t>
  </si>
  <si>
    <t>Podlesie str L od nr 57 do ul. Pomorskiej</t>
  </si>
  <si>
    <t>Polna od Bernardyńskiej str P do nr 4b</t>
  </si>
  <si>
    <t>Portowa w ciągu DTŚ str L od Śliwki do Edisona razem ze ścieżką rowerową</t>
  </si>
  <si>
    <t>Portowa w ciągu DTŚ str P od J. Śliwki do nr 10</t>
  </si>
  <si>
    <t>Powstańców Warszawy od Placu Piłsudskiego str P do ul Orlickiego</t>
  </si>
  <si>
    <t>Przewozowa od Błogosławionego Czesława str P</t>
  </si>
  <si>
    <t>Pszczyńska przy Komagu str P</t>
  </si>
  <si>
    <t>Pszczyńska od Pocztowej do Dojazdowej str L</t>
  </si>
  <si>
    <t>Pszczyńska od Kopalnianej do nr 102 str L</t>
  </si>
  <si>
    <t>Radosna od Strzelców Bytomskich str L  do końca chodnika</t>
  </si>
  <si>
    <t>Rejtana od Przyszowskiej str L</t>
  </si>
  <si>
    <t>Robotnicza od Wincentego Pola str L do nr 9</t>
  </si>
  <si>
    <t>Robotnicza od Wincentego Pola str L od nr 13 do Króleswskiej Tamy</t>
  </si>
  <si>
    <t>Robotnicza od Wincentego Pola str P na wysokości nr 4 pomiędzy wlotami do ul. Odlewników</t>
  </si>
  <si>
    <t>Rogera od Czeremchowej str P na wys nr 13</t>
  </si>
  <si>
    <t>Rondo Franciszkańskie chodniki wokół wraz z przejściami</t>
  </si>
  <si>
    <t>Różana od Strzelców str L  do Wrzosowej</t>
  </si>
  <si>
    <t>Skłodowskiej-Curie chodniki w obrębie ronda wraz z dojściami do przejścia dla pieszych</t>
  </si>
  <si>
    <t>Sobieskiego od Kościuszki str P od wjazdu do szpitala do Mickiewicza</t>
  </si>
  <si>
    <t>Sobieskiego od Słowackiego str P do posesji 66</t>
  </si>
  <si>
    <t>Sobieskiego od Kościuszki str L od nr 23 do wejścia do cmentarza</t>
  </si>
  <si>
    <t>Sobieskiego od Mickiewicza str L do posesji nr 27</t>
  </si>
  <si>
    <t>Sobieskiego od Mickiewicza str L od 57 do Słowackiego</t>
  </si>
  <si>
    <t>Staromiejska od wiaduktu kolejowego do zamkowej str P</t>
  </si>
  <si>
    <t>Staromiejska od nr 36 do nr 42</t>
  </si>
  <si>
    <t>Staromiejska od nr 46 do wyczółkowskiego</t>
  </si>
  <si>
    <t>Staromiejska od wiaduktu kolejowego str L do nr 9</t>
  </si>
  <si>
    <t>Staromiejska str L od Portowej od nr 21 do Wyczółkowskiego</t>
  </si>
  <si>
    <t>Stepowa od Legnickiej str L</t>
  </si>
  <si>
    <t xml:space="preserve">Sylwestrowa od Legnickiej str L </t>
  </si>
  <si>
    <t>Szobiszowicka str L i P od posesji nr 3 do Toszeckiej i św. Małgorzaty</t>
  </si>
  <si>
    <t>Sztabu Powstańczego str L i P wjazd od Orląt Śląskich przy nr 70</t>
  </si>
  <si>
    <t>Sztabu Powstańczego str P od Orląt Śląskich (wjazd na DK88) do nr 2</t>
  </si>
  <si>
    <t>Sztabu Powstańczego str L od Orląt Śląskich (wjazd na DK88) do parkingu</t>
  </si>
  <si>
    <t>Sztabu Powstańczego wzdłuż posesji 64</t>
  </si>
  <si>
    <t>Sw. Michała str P od Tylnej do nr 7</t>
  </si>
  <si>
    <t>Świętojańska od Tarnogórskiej str L do Udzieli</t>
  </si>
  <si>
    <t>Świętojańska od Tarnogórskiej str P do nr 35</t>
  </si>
  <si>
    <t>Świętojańska od Tarnogórskiej str P od nr 7 do Toszeckiej</t>
  </si>
  <si>
    <t>Tarnogórska od nr 1 str L do nr 15</t>
  </si>
  <si>
    <t>Tarnogórska str L od nr 91 do ul. Michałowskiego</t>
  </si>
  <si>
    <t>Tarnogórska str L od ul. Michałowskiego do Lublinieckiej</t>
  </si>
  <si>
    <t>Tarnogórska str L od nr 221 do ul. Rogozińskiego</t>
  </si>
  <si>
    <t>Tarnogórska od Witkiewicza str P do nr 4</t>
  </si>
  <si>
    <t>Tarnogórska str P od nr 20 do ul. Opolskiej</t>
  </si>
  <si>
    <t>Tarnogórska str P od ul. Libelta do nr 70</t>
  </si>
  <si>
    <t>Tarnogórska str P od nr 80 do ul. Rostka</t>
  </si>
  <si>
    <t>Tarnogórska str P od nr 114a do Kurpiowskiej</t>
  </si>
  <si>
    <t>Tarnogórska str P od Kurpiowskiej do granicy miasta</t>
  </si>
  <si>
    <t>Toruńska od Rybnickiej str P do nr 6</t>
  </si>
  <si>
    <t>Toruńska od Szybowcowej str P do Bojkowskiej</t>
  </si>
  <si>
    <t>Toruńska od Rybnickiej str L do końca chodnika</t>
  </si>
  <si>
    <t xml:space="preserve">Toruńska od Równej str L do Dzierżona w miejscu występowania </t>
  </si>
  <si>
    <t>Toruńska str L od nr 25 do Lotników</t>
  </si>
  <si>
    <t>Toszecka str L od nr 5 do ronda Kaczyńskiego</t>
  </si>
  <si>
    <t>Toszecka chodniki w obrębie ronda Kaczyńskiego</t>
  </si>
  <si>
    <t>Toszecka str L (od centrum) od przystanku Czechowice Kąpielisko do ul Jagodowej</t>
  </si>
  <si>
    <t>Toszecka str P od ronda Kaczyńskiego do Świętojańskiej</t>
  </si>
  <si>
    <t>Toszecka str P (od centrum) od przystanku Czechowice Skrzyżowanie do ul. Borówkowej w miejscu występowania</t>
  </si>
  <si>
    <t>Tulipanów str L od Traktorzystów do nr 91</t>
  </si>
  <si>
    <t xml:space="preserve">Wandy deptak </t>
  </si>
  <si>
    <t>Wiejska str L od nr 6 do Kozielskiej</t>
  </si>
  <si>
    <t>Wielicka str P od nr 16 do Sikorskiego</t>
  </si>
  <si>
    <t>Wielicka od Sikorskiego str L do Żeromskiego</t>
  </si>
  <si>
    <t>Wita Stwosza od Michałowskiego str L do posesji 29</t>
  </si>
  <si>
    <t>Witkiewicza od Tarnogórskiej str P od nr 4 do nr 6</t>
  </si>
  <si>
    <t>Witkiewicza str P od ul Zakole do nr 40</t>
  </si>
  <si>
    <t>Wolności od Przyszowskiej str P do Popiełuszki</t>
  </si>
  <si>
    <t>Wolskiego od Żółkiewskiego str L do początku nr 9</t>
  </si>
  <si>
    <t>Wójtowska w miejscu występowania chodnika</t>
  </si>
  <si>
    <t>Zawiszy Czarnego str L od Kazimierza Wielkiego do Słowackiego</t>
  </si>
  <si>
    <t>Zawiszy Czarnego od Mickiewicza nr 1 do Słowackiego</t>
  </si>
  <si>
    <t>Ziemowita str L i P w obrębie skrzyżowania z ul. Kościuszki</t>
  </si>
  <si>
    <t>Zimnej Wody str L od Konarskiego od nr 7a wzdłuż budynku nr 8 (szkoła)</t>
  </si>
  <si>
    <t>Żółkiewskiego str L od Czarnieckiego do Wolskiego przed nr od 13 do 17</t>
  </si>
  <si>
    <t>Żurawia str L i P (wraz z ścieżką rowerową)</t>
  </si>
  <si>
    <t>RAZEM</t>
  </si>
  <si>
    <t>Niemcewicza wzdłuż posesji nr 17</t>
  </si>
  <si>
    <t>Na Filarze od Wielickiej od Staszica str L i P</t>
  </si>
  <si>
    <t>Ciągi piesze i rowerowe - ODŚNIEŻANIE</t>
  </si>
  <si>
    <t>Tarnogórska str L od ul. Lublinieckiej do ul. Ligockiej</t>
  </si>
  <si>
    <t>Tarnogórska str L od ul. Ligockiej do nr 213</t>
  </si>
  <si>
    <t>Toszecka str L od nr 33 (skrzyż. Z ulicą Bernardyńską) do ul. Pionierów</t>
  </si>
  <si>
    <t>Toszecka str L od ul. Pionierów do drogi dojazdowej do posesji 151 (dojazd do hotelu)</t>
  </si>
  <si>
    <t>WYKAZ  W1- REJON 10</t>
  </si>
  <si>
    <t>WYKAZ W1 - STREFA PŁATNEGO PARKOWANIA - REJON 9</t>
  </si>
  <si>
    <t>WYKAZ W1 - REJON 11 - PRZYSTANKI KOMUNIKACJI MIEJSKIEJ</t>
  </si>
  <si>
    <t>Toszecka str P od Bernardyńskiej do Myśliwskiej</t>
  </si>
  <si>
    <t>Toszecka str P od Myśliwskiej do Gajowej</t>
  </si>
  <si>
    <t>Droga łącząca ul. Warszawską (obok pływalni DELFIN) z ulicą Świętojańską</t>
  </si>
  <si>
    <t>Droga na południe od Dolnej Wsi między numerami 105 a 99</t>
  </si>
  <si>
    <t>Wielicka od Odrowążów str P do nr 8</t>
  </si>
  <si>
    <t>Św. Marka przy wzdłuż szkoły do boiska</t>
  </si>
  <si>
    <t>Bekasa wzdłuż zielenca od ul. Mewy str L wzdłuż bloku nr 1</t>
  </si>
  <si>
    <t>Kosmonautów ul. Zygmuntowskiej str L do nr 39</t>
  </si>
  <si>
    <t>Krucza od Pliszki str L do nr 11</t>
  </si>
  <si>
    <t>Młodych Patriotów od kiosku do parkingu</t>
  </si>
  <si>
    <t>Na Miedzy od Lublinieckiej str L od nr 11 do nr 23</t>
  </si>
  <si>
    <t>Odlewników od Robotniczej str P do zakończenia chodnika za posesją nr 6</t>
  </si>
  <si>
    <t>Piastowska od Toruńskiej str L do Kilińskiego</t>
  </si>
  <si>
    <t>Szybowcowa od Toruńskiej do Florera str L i P</t>
  </si>
  <si>
    <t>Przejścia dla pieszych na terenie miasta Gliwice ok.1180 sztuk</t>
  </si>
  <si>
    <t>Radiowa str L od Sowińskiego do Kozłowskiej</t>
  </si>
  <si>
    <t>Szafirowa str L od Kozielskiej  do Łabędzkiej w miejscu występowania chodników</t>
  </si>
  <si>
    <t>Edisona od Łabędzkiej str P do A.Opla - w miejscu występowania chodników</t>
  </si>
  <si>
    <t>Edisona (od Łabędzkiej) str L od A.Opla do Portowej - w miejscu występowania chodników</t>
  </si>
  <si>
    <t>Powierzchnia m2</t>
  </si>
  <si>
    <t>Sobieskiego str. P od Słowackiego w kierunku D.Wsi do końca obiektu mostowego</t>
  </si>
  <si>
    <t>Sobieskiego str. L od Słowackiego do Dolnej Wsi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</si>
</sst>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"/>
    <numFmt numFmtId="166" formatCode="0.0"/>
  </numFmts>
  <fonts count="6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b/>
      <i/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</font>
    <font>
      <i/>
      <sz val="10"/>
      <name val="Arial Narrow"/>
      <family val="2"/>
      <charset val="238"/>
    </font>
    <font>
      <i/>
      <sz val="10"/>
      <name val="Arial Narrow"/>
      <family val="2"/>
    </font>
    <font>
      <sz val="9"/>
      <name val="Arial Narrow"/>
      <family val="2"/>
      <charset val="238"/>
    </font>
    <font>
      <sz val="10"/>
      <name val="Arial"/>
      <family val="2"/>
    </font>
    <font>
      <sz val="9"/>
      <name val="Arial Narrow"/>
      <family val="2"/>
    </font>
    <font>
      <i/>
      <sz val="7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name val="Arial CE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0"/>
      <color indexed="10"/>
      <name val="Arial CE"/>
      <charset val="238"/>
    </font>
    <font>
      <sz val="10"/>
      <color indexed="10"/>
      <name val="Arial CE"/>
      <charset val="238"/>
    </font>
    <font>
      <sz val="10"/>
      <color indexed="10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name val="Arial CE"/>
      <charset val="238"/>
    </font>
    <font>
      <b/>
      <sz val="11"/>
      <name val="Arial"/>
      <family val="2"/>
      <charset val="238"/>
    </font>
    <font>
      <i/>
      <sz val="10"/>
      <color indexed="8"/>
      <name val="Arial CE"/>
      <charset val="238"/>
    </font>
    <font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color theme="1"/>
      <name val="Calibri Light"/>
      <family val="2"/>
      <charset val="238"/>
    </font>
    <font>
      <b/>
      <i/>
      <sz val="10"/>
      <name val="Arial Narrow"/>
      <family val="2"/>
      <charset val="238"/>
    </font>
    <font>
      <sz val="12"/>
      <name val="Calibri Light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2" fillId="0" borderId="0"/>
    <xf numFmtId="0" fontId="3" fillId="0" borderId="0"/>
    <xf numFmtId="0" fontId="12" fillId="0" borderId="0"/>
  </cellStyleXfs>
  <cellXfs count="305">
    <xf numFmtId="0" fontId="0" fillId="0" borderId="0" xfId="0"/>
    <xf numFmtId="0" fontId="5" fillId="2" borderId="1" xfId="0" applyFont="1" applyFill="1" applyBorder="1"/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0" fillId="0" borderId="1" xfId="0" applyBorder="1"/>
    <xf numFmtId="0" fontId="6" fillId="0" borderId="1" xfId="0" applyFont="1" applyBorder="1"/>
    <xf numFmtId="0" fontId="7" fillId="0" borderId="1" xfId="0" applyFont="1" applyBorder="1" applyAlignment="1"/>
    <xf numFmtId="0" fontId="6" fillId="0" borderId="1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right"/>
    </xf>
    <xf numFmtId="0" fontId="0" fillId="0" borderId="0" xfId="0" applyBorder="1"/>
    <xf numFmtId="0" fontId="9" fillId="0" borderId="0" xfId="0" applyFont="1"/>
    <xf numFmtId="0" fontId="6" fillId="0" borderId="1" xfId="0" applyFont="1" applyFill="1" applyBorder="1" applyAlignment="1"/>
    <xf numFmtId="0" fontId="6" fillId="0" borderId="1" xfId="0" applyFont="1" applyFill="1" applyBorder="1"/>
    <xf numFmtId="0" fontId="10" fillId="3" borderId="1" xfId="0" applyFont="1" applyFill="1" applyBorder="1"/>
    <xf numFmtId="0" fontId="0" fillId="0" borderId="1" xfId="0" applyBorder="1" applyAlignment="1">
      <alignment wrapText="1"/>
    </xf>
    <xf numFmtId="0" fontId="0" fillId="0" borderId="3" xfId="0" applyBorder="1"/>
    <xf numFmtId="0" fontId="9" fillId="0" borderId="0" xfId="0" applyFont="1" applyBorder="1"/>
    <xf numFmtId="0" fontId="6" fillId="0" borderId="3" xfId="0" applyFont="1" applyBorder="1" applyAlignment="1"/>
    <xf numFmtId="0" fontId="4" fillId="3" borderId="0" xfId="0" applyFont="1" applyFill="1"/>
    <xf numFmtId="0" fontId="5" fillId="2" borderId="3" xfId="0" applyFont="1" applyFill="1" applyBorder="1"/>
    <xf numFmtId="0" fontId="0" fillId="2" borderId="1" xfId="0" applyFill="1" applyBorder="1" applyAlignment="1">
      <alignment horizontal="right"/>
    </xf>
    <xf numFmtId="0" fontId="0" fillId="0" borderId="4" xfId="0" applyBorder="1" applyAlignment="1"/>
    <xf numFmtId="0" fontId="0" fillId="0" borderId="5" xfId="0" applyBorder="1" applyAlignment="1"/>
    <xf numFmtId="0" fontId="11" fillId="0" borderId="0" xfId="0" applyFont="1" applyAlignment="1"/>
    <xf numFmtId="2" fontId="0" fillId="0" borderId="1" xfId="0" applyNumberFormat="1" applyBorder="1"/>
    <xf numFmtId="2" fontId="6" fillId="0" borderId="1" xfId="0" applyNumberFormat="1" applyFont="1" applyBorder="1"/>
    <xf numFmtId="4" fontId="6" fillId="0" borderId="1" xfId="0" applyNumberFormat="1" applyFont="1" applyBorder="1" applyAlignment="1"/>
    <xf numFmtId="2" fontId="9" fillId="0" borderId="0" xfId="0" applyNumberFormat="1" applyFont="1" applyBorder="1"/>
    <xf numFmtId="0" fontId="0" fillId="0" borderId="1" xfId="0" applyFill="1" applyBorder="1" applyAlignment="1">
      <alignment horizontal="left"/>
    </xf>
    <xf numFmtId="4" fontId="0" fillId="0" borderId="1" xfId="0" applyNumberFormat="1" applyFill="1" applyBorder="1"/>
    <xf numFmtId="0" fontId="0" fillId="0" borderId="0" xfId="0" applyAlignment="1">
      <alignment wrapText="1"/>
    </xf>
    <xf numFmtId="0" fontId="17" fillId="0" borderId="0" xfId="3" applyFont="1"/>
    <xf numFmtId="4" fontId="12" fillId="0" borderId="0" xfId="3" applyNumberFormat="1" applyFont="1"/>
    <xf numFmtId="0" fontId="20" fillId="0" borderId="9" xfId="3" applyFont="1" applyBorder="1" applyAlignment="1">
      <alignment horizontal="center" vertical="center" wrapText="1"/>
    </xf>
    <xf numFmtId="0" fontId="20" fillId="0" borderId="10" xfId="3" applyFont="1" applyBorder="1" applyAlignment="1">
      <alignment horizontal="center" vertical="center" wrapText="1"/>
    </xf>
    <xf numFmtId="4" fontId="20" fillId="0" borderId="10" xfId="3" applyNumberFormat="1" applyFont="1" applyBorder="1" applyAlignment="1">
      <alignment horizontal="center" vertical="center" wrapText="1"/>
    </xf>
    <xf numFmtId="4" fontId="20" fillId="0" borderId="10" xfId="3" applyNumberFormat="1" applyFont="1" applyFill="1" applyBorder="1" applyAlignment="1">
      <alignment horizontal="center" vertical="center" wrapText="1"/>
    </xf>
    <xf numFmtId="2" fontId="17" fillId="0" borderId="11" xfId="3" applyNumberFormat="1" applyFont="1" applyBorder="1" applyAlignment="1">
      <alignment horizontal="center" vertical="center"/>
    </xf>
    <xf numFmtId="49" fontId="21" fillId="0" borderId="12" xfId="3" applyNumberFormat="1" applyFont="1" applyBorder="1" applyAlignment="1">
      <alignment horizontal="left" vertical="center" indent="1"/>
    </xf>
    <xf numFmtId="4" fontId="12" fillId="0" borderId="12" xfId="3" applyNumberFormat="1" applyFont="1" applyBorder="1"/>
    <xf numFmtId="49" fontId="19" fillId="0" borderId="13" xfId="3" applyNumberFormat="1" applyFont="1" applyBorder="1" applyAlignment="1">
      <alignment horizontal="center" vertical="center"/>
    </xf>
    <xf numFmtId="49" fontId="17" fillId="0" borderId="1" xfId="3" applyNumberFormat="1" applyFont="1" applyBorder="1" applyAlignment="1">
      <alignment horizontal="center" vertical="center"/>
    </xf>
    <xf numFmtId="49" fontId="20" fillId="0" borderId="1" xfId="3" applyNumberFormat="1" applyFont="1" applyBorder="1" applyAlignment="1">
      <alignment horizontal="left" vertical="center" indent="1"/>
    </xf>
    <xf numFmtId="4" fontId="12" fillId="0" borderId="1" xfId="3" applyNumberFormat="1" applyFont="1" applyBorder="1"/>
    <xf numFmtId="49" fontId="17" fillId="0" borderId="13" xfId="3" applyNumberFormat="1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left" vertical="center" indent="1"/>
    </xf>
    <xf numFmtId="49" fontId="21" fillId="0" borderId="0" xfId="3" applyNumberFormat="1" applyFont="1" applyBorder="1" applyAlignment="1">
      <alignment horizontal="left" vertical="center" indent="1"/>
    </xf>
    <xf numFmtId="0" fontId="31" fillId="0" borderId="0" xfId="0" applyFont="1" applyAlignment="1">
      <alignment wrapText="1"/>
    </xf>
    <xf numFmtId="0" fontId="0" fillId="0" borderId="14" xfId="0" applyBorder="1"/>
    <xf numFmtId="4" fontId="9" fillId="0" borderId="0" xfId="0" applyNumberFormat="1" applyFont="1" applyBorder="1"/>
    <xf numFmtId="164" fontId="9" fillId="0" borderId="0" xfId="1" applyFont="1" applyBorder="1"/>
    <xf numFmtId="0" fontId="0" fillId="0" borderId="14" xfId="0" applyBorder="1" applyAlignment="1"/>
    <xf numFmtId="0" fontId="0" fillId="0" borderId="0" xfId="0" applyBorder="1" applyAlignment="1"/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vertical="center"/>
    </xf>
    <xf numFmtId="0" fontId="14" fillId="0" borderId="1" xfId="0" applyFont="1" applyBorder="1"/>
    <xf numFmtId="0" fontId="0" fillId="0" borderId="0" xfId="0" applyAlignment="1">
      <alignment horizontal="right"/>
    </xf>
    <xf numFmtId="0" fontId="3" fillId="0" borderId="0" xfId="4"/>
    <xf numFmtId="0" fontId="12" fillId="0" borderId="0" xfId="0" applyFont="1" applyAlignment="1">
      <alignment horizontal="center"/>
    </xf>
    <xf numFmtId="0" fontId="28" fillId="2" borderId="1" xfId="4" applyFont="1" applyFill="1" applyBorder="1" applyAlignment="1">
      <alignment horizontal="right"/>
    </xf>
    <xf numFmtId="0" fontId="28" fillId="2" borderId="1" xfId="4" applyFont="1" applyFill="1" applyBorder="1" applyAlignment="1">
      <alignment horizontal="center"/>
    </xf>
    <xf numFmtId="166" fontId="28" fillId="2" borderId="1" xfId="4" applyNumberFormat="1" applyFont="1" applyFill="1" applyBorder="1" applyAlignment="1">
      <alignment horizontal="center"/>
    </xf>
    <xf numFmtId="0" fontId="9" fillId="0" borderId="0" xfId="4" applyFont="1" applyAlignment="1">
      <alignment horizontal="center"/>
    </xf>
    <xf numFmtId="0" fontId="12" fillId="0" borderId="1" xfId="4" applyFont="1" applyBorder="1" applyAlignment="1">
      <alignment vertical="center"/>
    </xf>
    <xf numFmtId="0" fontId="12" fillId="0" borderId="1" xfId="4" applyFont="1" applyBorder="1" applyAlignment="1">
      <alignment vertical="center" wrapText="1"/>
    </xf>
    <xf numFmtId="0" fontId="28" fillId="4" borderId="0" xfId="0" applyFont="1" applyFill="1" applyAlignment="1">
      <alignment horizontal="left"/>
    </xf>
    <xf numFmtId="0" fontId="35" fillId="0" borderId="0" xfId="0" applyFont="1"/>
    <xf numFmtId="4" fontId="22" fillId="0" borderId="12" xfId="3" applyNumberFormat="1" applyFont="1" applyFill="1" applyBorder="1"/>
    <xf numFmtId="4" fontId="24" fillId="0" borderId="1" xfId="3" applyNumberFormat="1" applyFont="1" applyFill="1" applyBorder="1"/>
    <xf numFmtId="4" fontId="22" fillId="0" borderId="1" xfId="3" applyNumberFormat="1" applyFont="1" applyFill="1" applyBorder="1"/>
    <xf numFmtId="4" fontId="23" fillId="0" borderId="12" xfId="3" applyNumberFormat="1" applyFont="1" applyBorder="1" applyAlignment="1">
      <alignment horizontal="right"/>
    </xf>
    <xf numFmtId="4" fontId="12" fillId="0" borderId="1" xfId="3" applyNumberFormat="1" applyFont="1" applyBorder="1" applyAlignment="1">
      <alignment horizontal="right"/>
    </xf>
    <xf numFmtId="4" fontId="12" fillId="0" borderId="1" xfId="3" applyNumberFormat="1" applyBorder="1" applyAlignment="1">
      <alignment horizontal="right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7" fillId="0" borderId="0" xfId="0" applyFont="1" applyAlignment="1">
      <alignment wrapText="1"/>
    </xf>
    <xf numFmtId="0" fontId="38" fillId="0" borderId="0" xfId="0" applyFont="1" applyAlignment="1">
      <alignment wrapText="1"/>
    </xf>
    <xf numFmtId="2" fontId="37" fillId="0" borderId="0" xfId="0" applyNumberFormat="1" applyFont="1" applyBorder="1"/>
    <xf numFmtId="164" fontId="37" fillId="0" borderId="0" xfId="1" applyFont="1" applyBorder="1"/>
    <xf numFmtId="0" fontId="37" fillId="3" borderId="0" xfId="0" applyFont="1" applyFill="1"/>
    <xf numFmtId="0" fontId="38" fillId="3" borderId="0" xfId="0" applyFont="1" applyFill="1"/>
    <xf numFmtId="0" fontId="0" fillId="0" borderId="0" xfId="0"/>
    <xf numFmtId="49" fontId="21" fillId="0" borderId="2" xfId="3" applyNumberFormat="1" applyFont="1" applyBorder="1" applyAlignment="1">
      <alignment vertical="center"/>
    </xf>
    <xf numFmtId="49" fontId="21" fillId="0" borderId="6" xfId="3" applyNumberFormat="1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0" xfId="4" applyFont="1" applyAlignment="1">
      <alignment horizontal="center" vertical="center"/>
    </xf>
    <xf numFmtId="0" fontId="0" fillId="0" borderId="0" xfId="0"/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0" borderId="1" xfId="0" applyFont="1" applyBorder="1" applyAlignme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center"/>
    </xf>
    <xf numFmtId="0" fontId="12" fillId="5" borderId="1" xfId="4" applyFont="1" applyFill="1" applyBorder="1" applyAlignment="1">
      <alignment vertical="center" wrapText="1"/>
    </xf>
    <xf numFmtId="49" fontId="18" fillId="5" borderId="13" xfId="3" applyNumberFormat="1" applyFont="1" applyFill="1" applyBorder="1" applyAlignment="1">
      <alignment horizontal="center" vertical="center"/>
    </xf>
    <xf numFmtId="49" fontId="18" fillId="5" borderId="1" xfId="3" applyNumberFormat="1" applyFont="1" applyFill="1" applyBorder="1" applyAlignment="1">
      <alignment horizontal="center" vertical="center"/>
    </xf>
    <xf numFmtId="49" fontId="21" fillId="5" borderId="1" xfId="3" applyNumberFormat="1" applyFont="1" applyFill="1" applyBorder="1" applyAlignment="1">
      <alignment horizontal="left" vertical="center" indent="1"/>
    </xf>
    <xf numFmtId="4" fontId="27" fillId="5" borderId="1" xfId="3" applyNumberFormat="1" applyFont="1" applyFill="1" applyBorder="1"/>
    <xf numFmtId="4" fontId="28" fillId="5" borderId="1" xfId="3" applyNumberFormat="1" applyFont="1" applyFill="1" applyBorder="1"/>
    <xf numFmtId="0" fontId="0" fillId="0" borderId="0" xfId="0"/>
    <xf numFmtId="0" fontId="9" fillId="0" borderId="0" xfId="0" applyFont="1" applyAlignment="1">
      <alignment vertical="center"/>
    </xf>
    <xf numFmtId="0" fontId="0" fillId="0" borderId="0" xfId="0"/>
    <xf numFmtId="0" fontId="10" fillId="3" borderId="1" xfId="0" applyFont="1" applyFill="1" applyBorder="1" applyAlignment="1">
      <alignment wrapText="1"/>
    </xf>
    <xf numFmtId="0" fontId="12" fillId="5" borderId="1" xfId="4" applyFont="1" applyFill="1" applyBorder="1" applyAlignment="1">
      <alignment vertical="center"/>
    </xf>
    <xf numFmtId="0" fontId="0" fillId="0" borderId="0" xfId="0"/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vertical="center"/>
    </xf>
    <xf numFmtId="0" fontId="48" fillId="0" borderId="20" xfId="0" applyFont="1" applyBorder="1" applyAlignment="1">
      <alignment vertical="center"/>
    </xf>
    <xf numFmtId="0" fontId="49" fillId="0" borderId="20" xfId="0" applyFont="1" applyBorder="1" applyAlignment="1">
      <alignment vertical="center" wrapText="1"/>
    </xf>
    <xf numFmtId="0" fontId="49" fillId="0" borderId="20" xfId="0" applyFont="1" applyBorder="1" applyAlignment="1">
      <alignment vertical="center"/>
    </xf>
    <xf numFmtId="0" fontId="50" fillId="6" borderId="24" xfId="0" applyFont="1" applyFill="1" applyBorder="1" applyAlignment="1">
      <alignment vertical="center" wrapText="1"/>
    </xf>
    <xf numFmtId="0" fontId="50" fillId="6" borderId="21" xfId="0" applyFont="1" applyFill="1" applyBorder="1" applyAlignment="1">
      <alignment vertical="center" wrapText="1"/>
    </xf>
    <xf numFmtId="0" fontId="48" fillId="7" borderId="24" xfId="0" applyFont="1" applyFill="1" applyBorder="1" applyAlignment="1">
      <alignment horizontal="justify" vertical="center"/>
    </xf>
    <xf numFmtId="0" fontId="48" fillId="7" borderId="21" xfId="0" applyFont="1" applyFill="1" applyBorder="1" applyAlignment="1">
      <alignment vertical="center" wrapText="1"/>
    </xf>
    <xf numFmtId="0" fontId="48" fillId="7" borderId="21" xfId="0" applyFont="1" applyFill="1" applyBorder="1" applyAlignment="1">
      <alignment vertical="center"/>
    </xf>
    <xf numFmtId="0" fontId="48" fillId="8" borderId="24" xfId="0" applyFont="1" applyFill="1" applyBorder="1" applyAlignment="1">
      <alignment horizontal="justify" vertical="center"/>
    </xf>
    <xf numFmtId="0" fontId="48" fillId="8" borderId="21" xfId="0" applyFont="1" applyFill="1" applyBorder="1" applyAlignment="1">
      <alignment vertical="center" wrapText="1"/>
    </xf>
    <xf numFmtId="0" fontId="48" fillId="8" borderId="21" xfId="0" applyFont="1" applyFill="1" applyBorder="1" applyAlignment="1">
      <alignment vertical="center"/>
    </xf>
    <xf numFmtId="0" fontId="51" fillId="9" borderId="24" xfId="0" applyFont="1" applyFill="1" applyBorder="1" applyAlignment="1">
      <alignment horizontal="justify" vertical="center"/>
    </xf>
    <xf numFmtId="0" fontId="51" fillId="9" borderId="21" xfId="0" applyFont="1" applyFill="1" applyBorder="1" applyAlignment="1">
      <alignment vertical="center" wrapText="1"/>
    </xf>
    <xf numFmtId="0" fontId="48" fillId="9" borderId="21" xfId="0" applyFont="1" applyFill="1" applyBorder="1" applyAlignment="1">
      <alignment vertical="center"/>
    </xf>
    <xf numFmtId="0" fontId="51" fillId="9" borderId="21" xfId="0" applyFont="1" applyFill="1" applyBorder="1" applyAlignment="1">
      <alignment vertical="center"/>
    </xf>
    <xf numFmtId="0" fontId="51" fillId="9" borderId="26" xfId="0" applyFont="1" applyFill="1" applyBorder="1" applyAlignment="1">
      <alignment vertical="center" wrapText="1"/>
    </xf>
    <xf numFmtId="0" fontId="51" fillId="9" borderId="26" xfId="0" applyFont="1" applyFill="1" applyBorder="1" applyAlignment="1">
      <alignment vertical="center"/>
    </xf>
    <xf numFmtId="0" fontId="51" fillId="9" borderId="25" xfId="0" applyFont="1" applyFill="1" applyBorder="1" applyAlignment="1">
      <alignment vertical="center" wrapText="1"/>
    </xf>
    <xf numFmtId="0" fontId="51" fillId="9" borderId="25" xfId="0" applyFont="1" applyFill="1" applyBorder="1" applyAlignment="1">
      <alignment vertical="center"/>
    </xf>
    <xf numFmtId="0" fontId="0" fillId="0" borderId="1" xfId="0" applyBorder="1"/>
    <xf numFmtId="0" fontId="0" fillId="0" borderId="0" xfId="0"/>
    <xf numFmtId="0" fontId="12" fillId="0" borderId="0" xfId="0" applyFont="1"/>
    <xf numFmtId="166" fontId="28" fillId="0" borderId="0" xfId="0" applyNumberFormat="1" applyFont="1" applyAlignment="1">
      <alignment horizontal="center"/>
    </xf>
    <xf numFmtId="0" fontId="28" fillId="2" borderId="1" xfId="4" applyFont="1" applyFill="1" applyBorder="1"/>
    <xf numFmtId="166" fontId="28" fillId="2" borderId="1" xfId="4" applyNumberFormat="1" applyFont="1" applyFill="1" applyBorder="1"/>
    <xf numFmtId="0" fontId="12" fillId="0" borderId="1" xfId="5" applyBorder="1" applyAlignment="1">
      <alignment vertical="center"/>
    </xf>
    <xf numFmtId="0" fontId="12" fillId="5" borderId="1" xfId="5" applyFill="1" applyBorder="1" applyAlignment="1">
      <alignment vertical="center"/>
    </xf>
    <xf numFmtId="0" fontId="12" fillId="0" borderId="1" xfId="5" applyBorder="1" applyAlignment="1">
      <alignment vertical="center" wrapText="1"/>
    </xf>
    <xf numFmtId="0" fontId="12" fillId="5" borderId="1" xfId="5" applyFill="1" applyBorder="1" applyAlignment="1">
      <alignment vertical="center" wrapText="1"/>
    </xf>
    <xf numFmtId="0" fontId="28" fillId="0" borderId="0" xfId="0" applyFont="1" applyAlignment="1">
      <alignment horizontal="center" wrapText="1"/>
    </xf>
    <xf numFmtId="0" fontId="0" fillId="5" borderId="0" xfId="0" applyFill="1"/>
    <xf numFmtId="0" fontId="0" fillId="5" borderId="0" xfId="0" applyFill="1" applyAlignment="1">
      <alignment wrapText="1"/>
    </xf>
    <xf numFmtId="0" fontId="12" fillId="0" borderId="1" xfId="4" applyFont="1" applyBorder="1"/>
    <xf numFmtId="0" fontId="28" fillId="0" borderId="1" xfId="4" applyFont="1" applyBorder="1" applyAlignment="1">
      <alignment vertical="center"/>
    </xf>
    <xf numFmtId="166" fontId="0" fillId="0" borderId="0" xfId="0" applyNumberFormat="1"/>
    <xf numFmtId="0" fontId="29" fillId="0" borderId="0" xfId="0" applyFont="1" applyAlignment="1">
      <alignment horizontal="center"/>
    </xf>
    <xf numFmtId="166" fontId="29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0" fillId="5" borderId="1" xfId="0" applyFill="1" applyBorder="1"/>
    <xf numFmtId="0" fontId="54" fillId="0" borderId="1" xfId="0" applyFont="1" applyBorder="1"/>
    <xf numFmtId="0" fontId="2" fillId="0" borderId="1" xfId="0" applyFont="1" applyBorder="1"/>
    <xf numFmtId="0" fontId="54" fillId="5" borderId="1" xfId="0" applyFont="1" applyFill="1" applyBorder="1"/>
    <xf numFmtId="166" fontId="55" fillId="0" borderId="1" xfId="0" applyNumberFormat="1" applyFont="1" applyBorder="1"/>
    <xf numFmtId="0" fontId="0" fillId="0" borderId="0" xfId="0"/>
    <xf numFmtId="0" fontId="0" fillId="0" borderId="0" xfId="0"/>
    <xf numFmtId="0" fontId="9" fillId="11" borderId="1" xfId="0" applyFont="1" applyFill="1" applyBorder="1"/>
    <xf numFmtId="0" fontId="0" fillId="0" borderId="0" xfId="0" applyAlignment="1"/>
    <xf numFmtId="0" fontId="6" fillId="3" borderId="1" xfId="0" applyFont="1" applyFill="1" applyBorder="1" applyAlignment="1">
      <alignment horizontal="left"/>
    </xf>
    <xf numFmtId="0" fontId="6" fillId="0" borderId="8" xfId="0" applyFont="1" applyBorder="1" applyAlignment="1"/>
    <xf numFmtId="4" fontId="0" fillId="3" borderId="1" xfId="0" applyNumberFormat="1" applyFill="1" applyBorder="1"/>
    <xf numFmtId="0" fontId="14" fillId="11" borderId="1" xfId="0" applyFont="1" applyFill="1" applyBorder="1"/>
    <xf numFmtId="4" fontId="14" fillId="11" borderId="1" xfId="0" applyNumberFormat="1" applyFont="1" applyFill="1" applyBorder="1"/>
    <xf numFmtId="0" fontId="6" fillId="0" borderId="0" xfId="0" applyFont="1" applyFill="1" applyBorder="1" applyAlignment="1"/>
    <xf numFmtId="2" fontId="0" fillId="0" borderId="0" xfId="0" applyNumberFormat="1" applyFill="1" applyBorder="1"/>
    <xf numFmtId="0" fontId="9" fillId="0" borderId="0" xfId="0" applyFont="1" applyFill="1" applyBorder="1"/>
    <xf numFmtId="49" fontId="18" fillId="0" borderId="12" xfId="3" applyNumberFormat="1" applyFont="1" applyBorder="1" applyAlignment="1">
      <alignment horizontal="center" vertical="center"/>
    </xf>
    <xf numFmtId="0" fontId="56" fillId="0" borderId="10" xfId="3" applyNumberFormat="1" applyFont="1" applyBorder="1" applyAlignment="1">
      <alignment horizontal="center" vertical="center" wrapText="1"/>
    </xf>
    <xf numFmtId="166" fontId="57" fillId="0" borderId="1" xfId="0" applyNumberFormat="1" applyFont="1" applyBorder="1"/>
    <xf numFmtId="0" fontId="57" fillId="0" borderId="1" xfId="0" applyFont="1" applyBorder="1"/>
    <xf numFmtId="0" fontId="1" fillId="0" borderId="1" xfId="0" applyFont="1" applyBorder="1"/>
    <xf numFmtId="0" fontId="12" fillId="0" borderId="1" xfId="0" applyFont="1" applyBorder="1" applyAlignment="1">
      <alignment wrapText="1"/>
    </xf>
    <xf numFmtId="0" fontId="12" fillId="12" borderId="1" xfId="5" applyFill="1" applyBorder="1" applyAlignment="1">
      <alignment vertical="center" wrapText="1"/>
    </xf>
    <xf numFmtId="0" fontId="12" fillId="12" borderId="1" xfId="5" applyFill="1" applyBorder="1" applyAlignment="1">
      <alignment vertical="center"/>
    </xf>
    <xf numFmtId="0" fontId="12" fillId="12" borderId="1" xfId="4" applyFont="1" applyFill="1" applyBorder="1" applyAlignment="1">
      <alignment vertical="center"/>
    </xf>
    <xf numFmtId="0" fontId="12" fillId="12" borderId="1" xfId="4" applyFont="1" applyFill="1" applyBorder="1" applyAlignment="1">
      <alignment vertical="center" wrapText="1"/>
    </xf>
    <xf numFmtId="0" fontId="12" fillId="12" borderId="1" xfId="0" applyFont="1" applyFill="1" applyBorder="1" applyAlignment="1">
      <alignment wrapText="1"/>
    </xf>
    <xf numFmtId="0" fontId="12" fillId="12" borderId="1" xfId="4" applyFont="1" applyFill="1" applyBorder="1" applyAlignment="1">
      <alignment horizontal="left" vertical="center"/>
    </xf>
    <xf numFmtId="0" fontId="14" fillId="0" borderId="1" xfId="0" applyFont="1" applyBorder="1" applyAlignment="1">
      <alignment horizontal="right"/>
    </xf>
    <xf numFmtId="165" fontId="14" fillId="0" borderId="1" xfId="0" applyNumberFormat="1" applyFont="1" applyBorder="1"/>
    <xf numFmtId="0" fontId="0" fillId="0" borderId="0" xfId="0" applyFill="1" applyAlignment="1">
      <alignment wrapText="1"/>
    </xf>
    <xf numFmtId="0" fontId="12" fillId="0" borderId="1" xfId="5" applyFill="1" applyBorder="1" applyAlignment="1">
      <alignment vertical="center"/>
    </xf>
    <xf numFmtId="0" fontId="0" fillId="0" borderId="14" xfId="0" applyBorder="1"/>
    <xf numFmtId="0" fontId="0" fillId="0" borderId="0" xfId="0" applyBorder="1"/>
    <xf numFmtId="0" fontId="0" fillId="0" borderId="1" xfId="0" applyBorder="1"/>
    <xf numFmtId="0" fontId="12" fillId="0" borderId="1" xfId="4" applyFont="1" applyFill="1" applyBorder="1" applyAlignment="1">
      <alignment vertical="center"/>
    </xf>
    <xf numFmtId="0" fontId="12" fillId="0" borderId="1" xfId="5" applyFill="1" applyBorder="1" applyAlignment="1">
      <alignment vertical="center" wrapText="1"/>
    </xf>
    <xf numFmtId="4" fontId="14" fillId="2" borderId="2" xfId="0" applyNumberFormat="1" applyFont="1" applyFill="1" applyBorder="1"/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14" fillId="2" borderId="1" xfId="0" applyNumberFormat="1" applyFont="1" applyFill="1" applyBorder="1"/>
    <xf numFmtId="0" fontId="0" fillId="0" borderId="0" xfId="0" applyFill="1" applyBorder="1" applyAlignment="1">
      <alignment horizontal="right"/>
    </xf>
    <xf numFmtId="165" fontId="9" fillId="0" borderId="0" xfId="0" applyNumberFormat="1" applyFont="1" applyFill="1" applyBorder="1"/>
    <xf numFmtId="4" fontId="0" fillId="0" borderId="1" xfId="2" applyNumberFormat="1" applyFont="1" applyBorder="1"/>
    <xf numFmtId="4" fontId="0" fillId="0" borderId="1" xfId="0" applyNumberFormat="1" applyBorder="1"/>
    <xf numFmtId="4" fontId="10" fillId="3" borderId="1" xfId="0" applyNumberFormat="1" applyFont="1" applyFill="1" applyBorder="1"/>
    <xf numFmtId="4" fontId="10" fillId="0" borderId="1" xfId="0" applyNumberFormat="1" applyFont="1" applyFill="1" applyBorder="1"/>
    <xf numFmtId="4" fontId="0" fillId="0" borderId="1" xfId="0" applyNumberFormat="1" applyFont="1" applyBorder="1"/>
    <xf numFmtId="4" fontId="0" fillId="0" borderId="3" xfId="0" applyNumberFormat="1" applyBorder="1"/>
    <xf numFmtId="4" fontId="6" fillId="0" borderId="1" xfId="0" applyNumberFormat="1" applyFont="1" applyBorder="1"/>
    <xf numFmtId="4" fontId="0" fillId="5" borderId="1" xfId="0" applyNumberFormat="1" applyFill="1" applyBorder="1"/>
    <xf numFmtId="4" fontId="0" fillId="5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3" borderId="1" xfId="0" applyNumberFormat="1" applyFont="1" applyFill="1" applyBorder="1"/>
    <xf numFmtId="4" fontId="0" fillId="0" borderId="1" xfId="0" applyNumberFormat="1" applyFont="1" applyBorder="1" applyAlignment="1">
      <alignment vertical="center"/>
    </xf>
    <xf numFmtId="0" fontId="0" fillId="0" borderId="0" xfId="0" applyFill="1"/>
    <xf numFmtId="0" fontId="38" fillId="0" borderId="0" xfId="0" applyFont="1" applyFill="1"/>
    <xf numFmtId="4" fontId="42" fillId="3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4" fontId="0" fillId="0" borderId="7" xfId="0" applyNumberFormat="1" applyBorder="1"/>
    <xf numFmtId="4" fontId="0" fillId="3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/>
    <xf numFmtId="4" fontId="0" fillId="0" borderId="1" xfId="2" applyNumberFormat="1" applyFont="1" applyBorder="1" applyAlignment="1">
      <alignment vertical="center"/>
    </xf>
    <xf numFmtId="4" fontId="0" fillId="0" borderId="1" xfId="2" applyNumberFormat="1" applyFont="1" applyBorder="1" applyAlignment="1">
      <alignment horizontal="right" vertical="center"/>
    </xf>
    <xf numFmtId="0" fontId="9" fillId="0" borderId="0" xfId="0" applyFont="1" applyFill="1"/>
    <xf numFmtId="0" fontId="0" fillId="0" borderId="0" xfId="0" applyFill="1" applyBorder="1"/>
    <xf numFmtId="4" fontId="0" fillId="0" borderId="0" xfId="0" applyNumberFormat="1"/>
    <xf numFmtId="4" fontId="12" fillId="12" borderId="1" xfId="5" applyNumberFormat="1" applyFill="1" applyBorder="1" applyAlignment="1">
      <alignment horizontal="right" vertical="center"/>
    </xf>
    <xf numFmtId="4" fontId="12" fillId="12" borderId="1" xfId="5" applyNumberFormat="1" applyFill="1" applyBorder="1" applyAlignment="1">
      <alignment vertical="center"/>
    </xf>
    <xf numFmtId="4" fontId="12" fillId="12" borderId="1" xfId="4" applyNumberFormat="1" applyFont="1" applyFill="1" applyBorder="1" applyAlignment="1">
      <alignment horizontal="right" vertical="center"/>
    </xf>
    <xf numFmtId="4" fontId="12" fillId="12" borderId="1" xfId="4" applyNumberFormat="1" applyFont="1" applyFill="1" applyBorder="1" applyAlignment="1">
      <alignment vertical="center"/>
    </xf>
    <xf numFmtId="4" fontId="12" fillId="12" borderId="1" xfId="4" applyNumberFormat="1" applyFont="1" applyFill="1" applyBorder="1" applyAlignment="1">
      <alignment horizontal="right"/>
    </xf>
    <xf numFmtId="4" fontId="12" fillId="12" borderId="1" xfId="4" applyNumberFormat="1" applyFont="1" applyFill="1" applyBorder="1"/>
    <xf numFmtId="4" fontId="12" fillId="0" borderId="1" xfId="5" applyNumberFormat="1" applyBorder="1" applyAlignment="1">
      <alignment horizontal="right" vertical="center"/>
    </xf>
    <xf numFmtId="4" fontId="12" fillId="0" borderId="1" xfId="5" applyNumberFormat="1" applyBorder="1" applyAlignment="1">
      <alignment vertical="center"/>
    </xf>
    <xf numFmtId="4" fontId="12" fillId="0" borderId="1" xfId="4" applyNumberFormat="1" applyFont="1" applyBorder="1" applyAlignment="1">
      <alignment horizontal="right" vertical="center"/>
    </xf>
    <xf numFmtId="4" fontId="12" fillId="0" borderId="1" xfId="4" applyNumberFormat="1" applyFont="1" applyBorder="1" applyAlignment="1">
      <alignment vertical="center"/>
    </xf>
    <xf numFmtId="4" fontId="12" fillId="5" borderId="1" xfId="4" applyNumberFormat="1" applyFont="1" applyFill="1" applyBorder="1" applyAlignment="1">
      <alignment horizontal="right" vertical="center"/>
    </xf>
    <xf numFmtId="4" fontId="12" fillId="5" borderId="1" xfId="4" applyNumberFormat="1" applyFont="1" applyFill="1" applyBorder="1" applyAlignment="1">
      <alignment vertical="center"/>
    </xf>
    <xf numFmtId="4" fontId="12" fillId="5" borderId="1" xfId="5" applyNumberFormat="1" applyFill="1" applyBorder="1" applyAlignment="1">
      <alignment horizontal="right" vertical="center"/>
    </xf>
    <xf numFmtId="4" fontId="12" fillId="5" borderId="1" xfId="5" applyNumberFormat="1" applyFill="1" applyBorder="1" applyAlignment="1">
      <alignment vertical="center"/>
    </xf>
    <xf numFmtId="4" fontId="12" fillId="0" borderId="1" xfId="5" applyNumberFormat="1" applyFill="1" applyBorder="1" applyAlignment="1">
      <alignment horizontal="right" vertical="center"/>
    </xf>
    <xf numFmtId="4" fontId="12" fillId="0" borderId="1" xfId="5" applyNumberFormat="1" applyFill="1" applyBorder="1" applyAlignment="1">
      <alignment vertical="center"/>
    </xf>
    <xf numFmtId="4" fontId="12" fillId="0" borderId="1" xfId="4" applyNumberFormat="1" applyFont="1" applyFill="1" applyBorder="1" applyAlignment="1">
      <alignment horizontal="right" vertical="center"/>
    </xf>
    <xf numFmtId="4" fontId="12" fillId="0" borderId="1" xfId="4" applyNumberFormat="1" applyFont="1" applyFill="1" applyBorder="1" applyAlignment="1">
      <alignment vertical="center"/>
    </xf>
    <xf numFmtId="4" fontId="12" fillId="0" borderId="1" xfId="4" applyNumberFormat="1" applyFont="1" applyBorder="1" applyAlignment="1">
      <alignment horizontal="right"/>
    </xf>
    <xf numFmtId="4" fontId="12" fillId="0" borderId="1" xfId="4" applyNumberFormat="1" applyFont="1" applyBorder="1"/>
    <xf numFmtId="4" fontId="12" fillId="12" borderId="1" xfId="1" applyNumberFormat="1" applyFont="1" applyFill="1" applyBorder="1" applyAlignment="1">
      <alignment horizontal="right" wrapText="1"/>
    </xf>
    <xf numFmtId="4" fontId="12" fillId="12" borderId="1" xfId="0" applyNumberFormat="1" applyFont="1" applyFill="1" applyBorder="1" applyAlignment="1">
      <alignment wrapText="1"/>
    </xf>
    <xf numFmtId="4" fontId="12" fillId="0" borderId="1" xfId="1" applyNumberFormat="1" applyFont="1" applyBorder="1" applyAlignment="1">
      <alignment horizontal="right" wrapText="1"/>
    </xf>
    <xf numFmtId="4" fontId="12" fillId="0" borderId="1" xfId="0" applyNumberFormat="1" applyFont="1" applyBorder="1" applyAlignment="1">
      <alignment vertical="center" wrapText="1"/>
    </xf>
    <xf numFmtId="4" fontId="12" fillId="0" borderId="3" xfId="4" applyNumberFormat="1" applyFont="1" applyBorder="1" applyAlignment="1">
      <alignment horizontal="right"/>
    </xf>
    <xf numFmtId="4" fontId="12" fillId="0" borderId="3" xfId="4" applyNumberFormat="1" applyFont="1" applyBorder="1"/>
    <xf numFmtId="4" fontId="34" fillId="0" borderId="3" xfId="5" applyNumberFormat="1" applyFont="1" applyBorder="1" applyAlignment="1">
      <alignment horizontal="right" vertical="center"/>
    </xf>
    <xf numFmtId="4" fontId="12" fillId="0" borderId="3" xfId="4" applyNumberFormat="1" applyFont="1" applyBorder="1" applyAlignment="1">
      <alignment wrapText="1"/>
    </xf>
    <xf numFmtId="0" fontId="3" fillId="0" borderId="0" xfId="4" applyBorder="1"/>
    <xf numFmtId="0" fontId="12" fillId="0" borderId="0" xfId="4" applyFont="1" applyBorder="1"/>
    <xf numFmtId="0" fontId="34" fillId="0" borderId="0" xfId="5" applyFont="1" applyBorder="1" applyAlignment="1">
      <alignment horizontal="right" vertical="center"/>
    </xf>
    <xf numFmtId="166" fontId="34" fillId="0" borderId="0" xfId="4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3" xfId="4" applyFont="1" applyBorder="1"/>
    <xf numFmtId="4" fontId="43" fillId="6" borderId="15" xfId="5" applyNumberFormat="1" applyFont="1" applyFill="1" applyBorder="1" applyAlignment="1">
      <alignment horizontal="center" vertical="center"/>
    </xf>
    <xf numFmtId="4" fontId="43" fillId="6" borderId="27" xfId="4" applyNumberFormat="1" applyFont="1" applyFill="1" applyBorder="1" applyAlignment="1">
      <alignment horizontal="center" wrapText="1"/>
    </xf>
    <xf numFmtId="0" fontId="43" fillId="6" borderId="15" xfId="4" applyFont="1" applyFill="1" applyBorder="1" applyAlignment="1">
      <alignment horizontal="right"/>
    </xf>
    <xf numFmtId="0" fontId="9" fillId="5" borderId="0" xfId="4" applyFont="1" applyFill="1" applyAlignment="1">
      <alignment horizontal="center"/>
    </xf>
    <xf numFmtId="0" fontId="9" fillId="0" borderId="0" xfId="4" applyFont="1" applyAlignment="1">
      <alignment horizontal="center" wrapText="1"/>
    </xf>
    <xf numFmtId="0" fontId="59" fillId="0" borderId="2" xfId="0" applyFont="1" applyBorder="1" applyAlignment="1">
      <alignment horizontal="center" wrapText="1"/>
    </xf>
    <xf numFmtId="0" fontId="59" fillId="0" borderId="0" xfId="0" applyFont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4" fontId="0" fillId="12" borderId="0" xfId="0" applyNumberFormat="1" applyFill="1" applyAlignment="1">
      <alignment horizontal="right"/>
    </xf>
    <xf numFmtId="0" fontId="12" fillId="12" borderId="0" xfId="0" applyFont="1" applyFill="1"/>
    <xf numFmtId="0" fontId="12" fillId="0" borderId="1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center"/>
    </xf>
    <xf numFmtId="4" fontId="15" fillId="6" borderId="1" xfId="0" applyNumberFormat="1" applyFont="1" applyFill="1" applyBorder="1"/>
    <xf numFmtId="0" fontId="51" fillId="6" borderId="6" xfId="0" applyFont="1" applyFill="1" applyBorder="1" applyAlignment="1">
      <alignment vertical="center" wrapText="1"/>
    </xf>
    <xf numFmtId="0" fontId="51" fillId="6" borderId="7" xfId="0" applyFont="1" applyFill="1" applyBorder="1" applyAlignment="1">
      <alignment vertical="center" wrapText="1"/>
    </xf>
    <xf numFmtId="0" fontId="0" fillId="0" borderId="28" xfId="0" applyBorder="1"/>
    <xf numFmtId="0" fontId="11" fillId="0" borderId="0" xfId="0" applyFont="1" applyAlignment="1">
      <alignment horizontal="center"/>
    </xf>
    <xf numFmtId="0" fontId="4" fillId="2" borderId="1" xfId="0" applyFont="1" applyFill="1" applyBorder="1"/>
    <xf numFmtId="0" fontId="0" fillId="0" borderId="14" xfId="0" applyBorder="1"/>
    <xf numFmtId="0" fontId="0" fillId="0" borderId="0" xfId="0" applyBorder="1"/>
    <xf numFmtId="0" fontId="0" fillId="0" borderId="1" xfId="0" applyBorder="1"/>
    <xf numFmtId="0" fontId="5" fillId="2" borderId="1" xfId="0" applyFont="1" applyFill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29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18" fillId="0" borderId="22" xfId="3" applyFont="1" applyBorder="1" applyAlignment="1">
      <alignment horizontal="center" wrapText="1"/>
    </xf>
    <xf numFmtId="0" fontId="18" fillId="0" borderId="23" xfId="3" applyFont="1" applyBorder="1" applyAlignment="1">
      <alignment horizontal="center" wrapText="1"/>
    </xf>
    <xf numFmtId="49" fontId="20" fillId="0" borderId="2" xfId="3" applyNumberFormat="1" applyFont="1" applyBorder="1" applyAlignment="1">
      <alignment horizontal="left" vertical="center"/>
    </xf>
    <xf numFmtId="49" fontId="20" fillId="0" borderId="6" xfId="3" applyNumberFormat="1" applyFont="1" applyBorder="1" applyAlignment="1">
      <alignment horizontal="left" vertical="center"/>
    </xf>
    <xf numFmtId="49" fontId="21" fillId="0" borderId="2" xfId="3" applyNumberFormat="1" applyFont="1" applyBorder="1" applyAlignment="1">
      <alignment horizontal="left" vertical="center"/>
    </xf>
    <xf numFmtId="49" fontId="21" fillId="0" borderId="6" xfId="3" applyNumberFormat="1" applyFont="1" applyBorder="1" applyAlignment="1">
      <alignment horizontal="left" vertical="center"/>
    </xf>
    <xf numFmtId="49" fontId="21" fillId="0" borderId="2" xfId="3" applyNumberFormat="1" applyFont="1" applyBorder="1" applyAlignment="1">
      <alignment horizontal="center" vertical="center"/>
    </xf>
    <xf numFmtId="49" fontId="21" fillId="0" borderId="6" xfId="3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6" borderId="15" xfId="0" applyFont="1" applyFill="1" applyBorder="1" applyAlignment="1">
      <alignment horizontal="center" vertical="center" wrapText="1"/>
    </xf>
    <xf numFmtId="0" fontId="50" fillId="6" borderId="2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</cellXfs>
  <cellStyles count="6">
    <cellStyle name="Dziesiętny" xfId="1" builtinId="3"/>
    <cellStyle name="Dziesiętny 2" xfId="2" xr:uid="{00000000-0005-0000-0000-000001000000}"/>
    <cellStyle name="Normalny" xfId="0" builtinId="0"/>
    <cellStyle name="Normalny 2" xfId="3" xr:uid="{00000000-0005-0000-0000-000003000000}"/>
    <cellStyle name="Normalny_Arkusz1" xfId="4" xr:uid="{00000000-0005-0000-0000-000004000000}"/>
    <cellStyle name="Normalny_chodniki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workbookViewId="0">
      <selection activeCell="D7" sqref="D7"/>
    </sheetView>
  </sheetViews>
  <sheetFormatPr defaultRowHeight="12.75"/>
  <cols>
    <col min="1" max="1" width="5.28515625" customWidth="1"/>
    <col min="2" max="2" width="40" customWidth="1"/>
    <col min="3" max="3" width="9.28515625" bestFit="1" customWidth="1"/>
    <col min="4" max="4" width="11.28515625" customWidth="1"/>
    <col min="6" max="6" width="12.7109375" customWidth="1"/>
  </cols>
  <sheetData>
    <row r="1" spans="1:6" ht="18">
      <c r="B1" s="278" t="s">
        <v>469</v>
      </c>
      <c r="C1" s="278"/>
      <c r="D1" s="278"/>
      <c r="E1" s="24"/>
    </row>
    <row r="3" spans="1:6">
      <c r="A3" s="19"/>
      <c r="B3" s="279" t="s">
        <v>461</v>
      </c>
      <c r="C3" s="279"/>
      <c r="D3" s="279"/>
    </row>
    <row r="4" spans="1:6">
      <c r="A4" s="11"/>
      <c r="B4" s="1" t="s">
        <v>215</v>
      </c>
      <c r="C4" s="1" t="s">
        <v>216</v>
      </c>
      <c r="D4" s="20" t="s">
        <v>217</v>
      </c>
      <c r="E4" s="52"/>
      <c r="F4" s="53"/>
    </row>
    <row r="5" spans="1:6" ht="26.25" customHeight="1">
      <c r="A5" s="110">
        <v>1</v>
      </c>
      <c r="B5" s="3" t="s">
        <v>1435</v>
      </c>
      <c r="C5" s="197">
        <v>9300</v>
      </c>
      <c r="D5" s="198">
        <v>271901.05</v>
      </c>
      <c r="E5" s="49"/>
      <c r="F5" s="10"/>
    </row>
    <row r="6" spans="1:6" ht="15">
      <c r="A6" s="11"/>
      <c r="B6" s="21" t="s">
        <v>993</v>
      </c>
      <c r="C6" s="199">
        <f>SUM(C5:C5)</f>
        <v>9300</v>
      </c>
      <c r="D6" s="196">
        <f>SUM(D5)</f>
        <v>271901.05</v>
      </c>
      <c r="E6" s="280"/>
      <c r="F6" s="281"/>
    </row>
    <row r="7" spans="1:6">
      <c r="A7" s="224"/>
      <c r="B7" s="200"/>
      <c r="C7" s="201"/>
      <c r="D7" s="201"/>
      <c r="E7" s="225"/>
      <c r="F7" s="10"/>
    </row>
    <row r="8" spans="1:6">
      <c r="A8" s="224"/>
      <c r="B8" s="200"/>
      <c r="C8" s="201"/>
      <c r="D8" s="201"/>
      <c r="E8" s="225"/>
      <c r="F8" s="10"/>
    </row>
    <row r="9" spans="1:6">
      <c r="A9" s="214"/>
      <c r="B9" s="214"/>
      <c r="C9" s="214"/>
      <c r="D9" s="214"/>
      <c r="E9" s="214"/>
    </row>
  </sheetData>
  <mergeCells count="3">
    <mergeCell ref="B1:D1"/>
    <mergeCell ref="B3:D3"/>
    <mergeCell ref="E6:F6"/>
  </mergeCells>
  <phoneticPr fontId="16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9"/>
  <sheetViews>
    <sheetView workbookViewId="0">
      <selection activeCell="C16" sqref="C16"/>
    </sheetView>
  </sheetViews>
  <sheetFormatPr defaultRowHeight="12.75"/>
  <cols>
    <col min="1" max="1" width="5.42578125" customWidth="1"/>
    <col min="2" max="2" width="29" customWidth="1"/>
    <col min="3" max="4" width="11.28515625" bestFit="1" customWidth="1"/>
    <col min="8" max="8" width="16.28515625" customWidth="1"/>
  </cols>
  <sheetData>
    <row r="1" spans="1:8" ht="15">
      <c r="B1" s="284" t="s">
        <v>419</v>
      </c>
      <c r="C1" s="285"/>
      <c r="D1" s="285"/>
      <c r="E1" s="285"/>
    </row>
    <row r="3" spans="1:8">
      <c r="A3" s="11"/>
      <c r="B3" s="283" t="s">
        <v>420</v>
      </c>
      <c r="C3" s="283"/>
      <c r="D3" s="283"/>
    </row>
    <row r="4" spans="1:8">
      <c r="A4" s="11"/>
      <c r="B4" s="1" t="s">
        <v>215</v>
      </c>
      <c r="C4" s="1" t="s">
        <v>216</v>
      </c>
      <c r="D4" s="1" t="s">
        <v>217</v>
      </c>
    </row>
    <row r="5" spans="1:8">
      <c r="A5" s="11"/>
      <c r="B5" s="97" t="s">
        <v>623</v>
      </c>
      <c r="C5" s="212">
        <v>177</v>
      </c>
      <c r="D5" s="212">
        <v>1379</v>
      </c>
      <c r="G5" s="28"/>
      <c r="H5" s="51"/>
    </row>
    <row r="6" spans="1:8">
      <c r="A6" s="83"/>
      <c r="B6" s="97" t="s">
        <v>455</v>
      </c>
      <c r="C6" s="212">
        <v>153</v>
      </c>
      <c r="D6" s="212">
        <v>765</v>
      </c>
      <c r="G6" s="28"/>
      <c r="H6" s="51"/>
    </row>
    <row r="7" spans="1:8">
      <c r="A7" s="11"/>
      <c r="B7" s="2" t="s">
        <v>421</v>
      </c>
      <c r="C7" s="202">
        <v>271</v>
      </c>
      <c r="D7" s="202">
        <v>948.5</v>
      </c>
    </row>
    <row r="8" spans="1:8" ht="25.5">
      <c r="A8" s="76"/>
      <c r="B8" s="96" t="s">
        <v>36</v>
      </c>
      <c r="C8" s="212">
        <v>180</v>
      </c>
      <c r="D8" s="212">
        <v>1276</v>
      </c>
    </row>
    <row r="9" spans="1:8" ht="25.5">
      <c r="A9" s="76"/>
      <c r="B9" s="96" t="s">
        <v>37</v>
      </c>
      <c r="C9" s="212">
        <v>156</v>
      </c>
      <c r="D9" s="212">
        <v>1494</v>
      </c>
    </row>
    <row r="10" spans="1:8" ht="25.5">
      <c r="A10" s="76"/>
      <c r="B10" s="96" t="s">
        <v>35</v>
      </c>
      <c r="C10" s="212">
        <v>245</v>
      </c>
      <c r="D10" s="212">
        <v>2500</v>
      </c>
    </row>
    <row r="11" spans="1:8" ht="19.5" customHeight="1">
      <c r="A11" s="11"/>
      <c r="B11" s="98" t="s">
        <v>456</v>
      </c>
      <c r="C11" s="202">
        <v>87</v>
      </c>
      <c r="D11" s="202">
        <v>304.5</v>
      </c>
    </row>
    <row r="12" spans="1:8" ht="25.5">
      <c r="A12" s="11"/>
      <c r="B12" s="100" t="s">
        <v>63</v>
      </c>
      <c r="C12" s="202">
        <v>194</v>
      </c>
      <c r="D12" s="202">
        <v>1259</v>
      </c>
    </row>
    <row r="13" spans="1:8" ht="25.5">
      <c r="A13" s="11"/>
      <c r="B13" s="100" t="s">
        <v>61</v>
      </c>
      <c r="C13" s="202">
        <v>212</v>
      </c>
      <c r="D13" s="202">
        <v>1328</v>
      </c>
    </row>
    <row r="14" spans="1:8">
      <c r="A14" s="11"/>
      <c r="B14" s="5"/>
      <c r="C14" s="202"/>
      <c r="D14" s="202"/>
    </row>
    <row r="15" spans="1:8" ht="15">
      <c r="B15" s="165" t="s">
        <v>2821</v>
      </c>
      <c r="C15" s="171">
        <f>SUM(C5:C13)</f>
        <v>1675</v>
      </c>
      <c r="D15" s="171">
        <f>SUM(D5:D13)</f>
        <v>11254</v>
      </c>
    </row>
    <row r="19" spans="4:6">
      <c r="D19" s="17"/>
      <c r="E19" s="50"/>
      <c r="F19" s="50"/>
    </row>
  </sheetData>
  <sortState xmlns:xlrd2="http://schemas.microsoft.com/office/spreadsheetml/2017/richdata2" ref="B5:D13">
    <sortCondition ref="B5"/>
  </sortState>
  <mergeCells count="2">
    <mergeCell ref="B1:E1"/>
    <mergeCell ref="B3:D3"/>
  </mergeCells>
  <phoneticPr fontId="16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25"/>
  <sheetViews>
    <sheetView view="pageBreakPreview" topLeftCell="A100" zoomScaleSheetLayoutView="100" workbookViewId="0">
      <selection activeCell="B124" sqref="B124"/>
    </sheetView>
  </sheetViews>
  <sheetFormatPr defaultRowHeight="12.75"/>
  <cols>
    <col min="2" max="2" width="31.42578125" customWidth="1"/>
    <col min="3" max="3" width="15.85546875" customWidth="1"/>
    <col min="4" max="4" width="16.5703125" customWidth="1"/>
    <col min="5" max="5" width="20.7109375" customWidth="1"/>
    <col min="6" max="6" width="23.5703125" customWidth="1"/>
    <col min="7" max="7" width="10.140625" bestFit="1" customWidth="1"/>
  </cols>
  <sheetData>
    <row r="1" spans="1:6" ht="15.75">
      <c r="A1" s="11"/>
      <c r="B1" s="286" t="s">
        <v>1054</v>
      </c>
      <c r="C1" s="286"/>
      <c r="D1" s="286"/>
      <c r="E1" s="11"/>
    </row>
    <row r="2" spans="1:6">
      <c r="A2" s="11"/>
      <c r="B2" s="1" t="s">
        <v>215</v>
      </c>
      <c r="C2" s="1" t="s">
        <v>216</v>
      </c>
      <c r="D2" s="1" t="s">
        <v>217</v>
      </c>
    </row>
    <row r="3" spans="1:6">
      <c r="A3" s="11">
        <v>2</v>
      </c>
      <c r="B3" s="2" t="s">
        <v>1029</v>
      </c>
      <c r="C3" s="203">
        <v>251</v>
      </c>
      <c r="D3" s="203">
        <v>1528</v>
      </c>
    </row>
    <row r="4" spans="1:6">
      <c r="A4" s="11">
        <v>3</v>
      </c>
      <c r="B4" s="2" t="s">
        <v>711</v>
      </c>
      <c r="C4" s="27">
        <v>401</v>
      </c>
      <c r="D4" s="27">
        <v>1345</v>
      </c>
    </row>
    <row r="5" spans="1:6">
      <c r="A5" s="11">
        <v>1</v>
      </c>
      <c r="B5" s="5" t="s">
        <v>712</v>
      </c>
      <c r="C5" s="203">
        <v>1841</v>
      </c>
      <c r="D5" s="203">
        <v>13063</v>
      </c>
    </row>
    <row r="6" spans="1:6">
      <c r="A6" s="11">
        <v>3</v>
      </c>
      <c r="B6" s="2" t="s">
        <v>325</v>
      </c>
      <c r="C6" s="203">
        <v>100</v>
      </c>
      <c r="D6" s="203">
        <v>1091</v>
      </c>
    </row>
    <row r="7" spans="1:6">
      <c r="A7" s="11">
        <v>3</v>
      </c>
      <c r="B7" s="2" t="s">
        <v>713</v>
      </c>
      <c r="C7" s="203">
        <v>546</v>
      </c>
      <c r="D7" s="203">
        <v>3101</v>
      </c>
    </row>
    <row r="8" spans="1:6">
      <c r="A8" s="11">
        <v>3</v>
      </c>
      <c r="B8" s="2" t="s">
        <v>714</v>
      </c>
      <c r="C8" s="203">
        <v>280</v>
      </c>
      <c r="D8" s="203">
        <v>1400</v>
      </c>
      <c r="F8" s="51"/>
    </row>
    <row r="9" spans="1:6">
      <c r="A9" s="11">
        <v>3</v>
      </c>
      <c r="B9" s="2" t="s">
        <v>11</v>
      </c>
      <c r="C9" s="203">
        <v>581</v>
      </c>
      <c r="D9" s="203">
        <v>3383</v>
      </c>
    </row>
    <row r="10" spans="1:6">
      <c r="A10" s="11">
        <v>3</v>
      </c>
      <c r="B10" s="2" t="s">
        <v>715</v>
      </c>
      <c r="C10" s="203">
        <v>240</v>
      </c>
      <c r="D10" s="203">
        <v>1178</v>
      </c>
    </row>
    <row r="11" spans="1:6">
      <c r="A11" s="11">
        <v>3</v>
      </c>
      <c r="B11" s="2" t="s">
        <v>716</v>
      </c>
      <c r="C11" s="203">
        <v>309</v>
      </c>
      <c r="D11" s="203">
        <v>1514</v>
      </c>
    </row>
    <row r="12" spans="1:6">
      <c r="A12" s="11">
        <v>3</v>
      </c>
      <c r="B12" s="2" t="s">
        <v>201</v>
      </c>
      <c r="C12" s="203">
        <v>225</v>
      </c>
      <c r="D12" s="203">
        <v>2758</v>
      </c>
    </row>
    <row r="13" spans="1:6">
      <c r="A13" s="11">
        <v>3</v>
      </c>
      <c r="B13" s="2" t="s">
        <v>326</v>
      </c>
      <c r="C13" s="203">
        <v>428</v>
      </c>
      <c r="D13" s="203">
        <v>3657</v>
      </c>
    </row>
    <row r="14" spans="1:6">
      <c r="A14" s="11">
        <v>3</v>
      </c>
      <c r="B14" s="2" t="s">
        <v>1000</v>
      </c>
      <c r="C14" s="203">
        <v>210</v>
      </c>
      <c r="D14" s="203">
        <v>1050</v>
      </c>
    </row>
    <row r="15" spans="1:6">
      <c r="A15" s="11">
        <v>1</v>
      </c>
      <c r="B15" s="2" t="s">
        <v>787</v>
      </c>
      <c r="C15" s="203">
        <v>678</v>
      </c>
      <c r="D15" s="203">
        <v>9838</v>
      </c>
    </row>
    <row r="16" spans="1:6">
      <c r="A16" s="11">
        <v>3</v>
      </c>
      <c r="B16" s="2" t="s">
        <v>883</v>
      </c>
      <c r="C16" s="203">
        <v>147</v>
      </c>
      <c r="D16" s="203">
        <v>723</v>
      </c>
    </row>
    <row r="17" spans="1:7">
      <c r="A17" s="11">
        <v>3</v>
      </c>
      <c r="B17" s="2" t="s">
        <v>984</v>
      </c>
      <c r="C17" s="203">
        <v>580</v>
      </c>
      <c r="D17" s="203">
        <v>2304</v>
      </c>
    </row>
    <row r="18" spans="1:7">
      <c r="A18" s="11">
        <v>2</v>
      </c>
      <c r="B18" s="2" t="s">
        <v>901</v>
      </c>
      <c r="C18" s="203">
        <v>491</v>
      </c>
      <c r="D18" s="203">
        <v>3055</v>
      </c>
    </row>
    <row r="19" spans="1:7">
      <c r="A19" s="11">
        <v>3</v>
      </c>
      <c r="B19" s="2" t="s">
        <v>1023</v>
      </c>
      <c r="C19" s="203">
        <v>297</v>
      </c>
      <c r="D19" s="203">
        <v>1232</v>
      </c>
    </row>
    <row r="20" spans="1:7">
      <c r="A20" s="11">
        <v>1</v>
      </c>
      <c r="B20" s="5" t="s">
        <v>12</v>
      </c>
      <c r="C20" s="203">
        <v>944</v>
      </c>
      <c r="D20" s="203">
        <v>7304</v>
      </c>
      <c r="E20" t="s">
        <v>992</v>
      </c>
    </row>
    <row r="21" spans="1:7">
      <c r="A21" s="11">
        <v>3</v>
      </c>
      <c r="B21" s="2" t="s">
        <v>717</v>
      </c>
      <c r="C21" s="203">
        <v>249</v>
      </c>
      <c r="D21" s="203">
        <v>1201</v>
      </c>
    </row>
    <row r="22" spans="1:7">
      <c r="A22" s="11">
        <v>2</v>
      </c>
      <c r="B22" s="2" t="s">
        <v>718</v>
      </c>
      <c r="C22" s="203">
        <v>520</v>
      </c>
      <c r="D22" s="203">
        <v>2829</v>
      </c>
    </row>
    <row r="23" spans="1:7">
      <c r="A23" s="11">
        <v>2</v>
      </c>
      <c r="B23" s="2" t="s">
        <v>719</v>
      </c>
      <c r="C23" s="203">
        <v>546</v>
      </c>
      <c r="D23" s="203">
        <v>2779</v>
      </c>
    </row>
    <row r="24" spans="1:7">
      <c r="A24" s="11">
        <v>3</v>
      </c>
      <c r="B24" s="2" t="s">
        <v>31</v>
      </c>
      <c r="C24" s="203">
        <v>540</v>
      </c>
      <c r="D24" s="203">
        <v>2115</v>
      </c>
    </row>
    <row r="25" spans="1:7">
      <c r="A25" s="11">
        <v>3</v>
      </c>
      <c r="B25" s="2" t="s">
        <v>204</v>
      </c>
      <c r="C25" s="203">
        <v>80</v>
      </c>
      <c r="D25" s="203">
        <v>986</v>
      </c>
    </row>
    <row r="26" spans="1:7">
      <c r="A26" s="11">
        <v>2</v>
      </c>
      <c r="B26" s="2" t="s">
        <v>720</v>
      </c>
      <c r="C26" s="203">
        <v>1131</v>
      </c>
      <c r="D26" s="203">
        <v>4859</v>
      </c>
    </row>
    <row r="27" spans="1:7">
      <c r="A27" s="11">
        <v>1</v>
      </c>
      <c r="B27" s="5" t="s">
        <v>721</v>
      </c>
      <c r="C27" s="203">
        <v>838</v>
      </c>
      <c r="D27" s="203">
        <v>7156</v>
      </c>
    </row>
    <row r="28" spans="1:7">
      <c r="A28" s="11">
        <v>3</v>
      </c>
      <c r="B28" s="2" t="s">
        <v>722</v>
      </c>
      <c r="C28" s="203">
        <v>291</v>
      </c>
      <c r="D28" s="203">
        <v>2604</v>
      </c>
    </row>
    <row r="29" spans="1:7">
      <c r="A29" s="11">
        <v>3</v>
      </c>
      <c r="B29" s="2" t="s">
        <v>723</v>
      </c>
      <c r="C29" s="203">
        <v>319</v>
      </c>
      <c r="D29" s="203">
        <v>1357</v>
      </c>
      <c r="G29" s="226"/>
    </row>
    <row r="30" spans="1:7">
      <c r="A30" s="11">
        <v>2</v>
      </c>
      <c r="B30" s="5" t="s">
        <v>724</v>
      </c>
      <c r="C30" s="203">
        <v>634</v>
      </c>
      <c r="D30" s="203">
        <v>4700</v>
      </c>
    </row>
    <row r="31" spans="1:7">
      <c r="A31" s="11">
        <v>3</v>
      </c>
      <c r="B31" s="2" t="s">
        <v>327</v>
      </c>
      <c r="C31" s="203">
        <v>226</v>
      </c>
      <c r="D31" s="203">
        <v>2114</v>
      </c>
    </row>
    <row r="32" spans="1:7">
      <c r="A32" s="11">
        <v>3</v>
      </c>
      <c r="B32" s="2" t="s">
        <v>13</v>
      </c>
      <c r="C32" s="203">
        <v>329</v>
      </c>
      <c r="D32" s="203">
        <v>1650</v>
      </c>
    </row>
    <row r="33" spans="1:6">
      <c r="A33" s="11">
        <v>3</v>
      </c>
      <c r="B33" s="2" t="s">
        <v>328</v>
      </c>
      <c r="C33" s="203">
        <v>565</v>
      </c>
      <c r="D33" s="203">
        <v>3523</v>
      </c>
    </row>
    <row r="34" spans="1:6">
      <c r="A34" s="11">
        <v>3</v>
      </c>
      <c r="B34" s="2" t="s">
        <v>725</v>
      </c>
      <c r="C34" s="203">
        <v>94</v>
      </c>
      <c r="D34" s="203">
        <v>658</v>
      </c>
    </row>
    <row r="35" spans="1:6">
      <c r="A35" s="11">
        <v>3</v>
      </c>
      <c r="B35" s="2" t="s">
        <v>329</v>
      </c>
      <c r="C35" s="203">
        <v>214</v>
      </c>
      <c r="D35" s="203">
        <v>1238</v>
      </c>
    </row>
    <row r="36" spans="1:6">
      <c r="A36" s="11">
        <v>3</v>
      </c>
      <c r="B36" s="2" t="s">
        <v>637</v>
      </c>
      <c r="C36" s="203">
        <v>185</v>
      </c>
      <c r="D36" s="203">
        <v>728</v>
      </c>
    </row>
    <row r="37" spans="1:6">
      <c r="A37" s="11">
        <v>3</v>
      </c>
      <c r="B37" s="2" t="s">
        <v>330</v>
      </c>
      <c r="C37" s="203">
        <v>113</v>
      </c>
      <c r="D37" s="203">
        <v>576</v>
      </c>
    </row>
    <row r="38" spans="1:6">
      <c r="A38" s="11">
        <v>3</v>
      </c>
      <c r="B38" s="2" t="s">
        <v>886</v>
      </c>
      <c r="C38" s="203">
        <v>215</v>
      </c>
      <c r="D38" s="203">
        <v>971</v>
      </c>
    </row>
    <row r="39" spans="1:6">
      <c r="A39" s="11">
        <v>3</v>
      </c>
      <c r="B39" s="2" t="s">
        <v>331</v>
      </c>
      <c r="C39" s="203">
        <v>324</v>
      </c>
      <c r="D39" s="203">
        <v>1641</v>
      </c>
      <c r="F39" s="226"/>
    </row>
    <row r="40" spans="1:6">
      <c r="A40" s="11">
        <v>1</v>
      </c>
      <c r="B40" s="2" t="s">
        <v>726</v>
      </c>
      <c r="C40" s="203">
        <v>579</v>
      </c>
      <c r="D40" s="203">
        <v>3553</v>
      </c>
    </row>
    <row r="41" spans="1:6">
      <c r="A41" s="11">
        <v>3</v>
      </c>
      <c r="B41" s="2" t="s">
        <v>1024</v>
      </c>
      <c r="C41" s="203">
        <v>270</v>
      </c>
      <c r="D41" s="203">
        <v>1600</v>
      </c>
    </row>
    <row r="42" spans="1:6">
      <c r="A42" s="11">
        <v>3</v>
      </c>
      <c r="B42" s="2" t="s">
        <v>14</v>
      </c>
      <c r="C42" s="203">
        <v>1296</v>
      </c>
      <c r="D42" s="203">
        <v>5651</v>
      </c>
      <c r="E42" t="s">
        <v>992</v>
      </c>
    </row>
    <row r="43" spans="1:6">
      <c r="A43" s="11">
        <v>3</v>
      </c>
      <c r="B43" s="2" t="s">
        <v>332</v>
      </c>
      <c r="C43" s="203">
        <v>171</v>
      </c>
      <c r="D43" s="203">
        <v>939</v>
      </c>
    </row>
    <row r="44" spans="1:6">
      <c r="A44" s="11">
        <v>1</v>
      </c>
      <c r="B44" s="2" t="s">
        <v>585</v>
      </c>
      <c r="C44" s="203">
        <v>1182</v>
      </c>
      <c r="D44" s="203">
        <v>7352</v>
      </c>
    </row>
    <row r="45" spans="1:6">
      <c r="A45" s="11">
        <v>3</v>
      </c>
      <c r="B45" s="2" t="s">
        <v>959</v>
      </c>
      <c r="C45" s="203">
        <v>163</v>
      </c>
      <c r="D45" s="203">
        <v>780</v>
      </c>
    </row>
    <row r="46" spans="1:6">
      <c r="A46" s="11">
        <v>1</v>
      </c>
      <c r="B46" s="2" t="s">
        <v>727</v>
      </c>
      <c r="C46" s="203">
        <v>1394</v>
      </c>
      <c r="D46" s="203">
        <v>8556</v>
      </c>
    </row>
    <row r="47" spans="1:6">
      <c r="A47" s="11">
        <v>3</v>
      </c>
      <c r="B47" s="2" t="s">
        <v>211</v>
      </c>
      <c r="C47" s="203">
        <v>140</v>
      </c>
      <c r="D47" s="203">
        <v>801</v>
      </c>
    </row>
    <row r="48" spans="1:6">
      <c r="A48" s="11">
        <v>1</v>
      </c>
      <c r="B48" s="5" t="s">
        <v>796</v>
      </c>
      <c r="C48" s="203">
        <v>869</v>
      </c>
      <c r="D48" s="203">
        <v>6602</v>
      </c>
    </row>
    <row r="49" spans="1:5">
      <c r="A49" s="11">
        <v>3</v>
      </c>
      <c r="B49" s="2" t="s">
        <v>728</v>
      </c>
      <c r="C49" s="203">
        <v>183</v>
      </c>
      <c r="D49" s="203">
        <v>665</v>
      </c>
    </row>
    <row r="50" spans="1:5">
      <c r="A50" s="11">
        <v>1</v>
      </c>
      <c r="B50" s="5" t="s">
        <v>729</v>
      </c>
      <c r="C50" s="203">
        <v>1066</v>
      </c>
      <c r="D50" s="203">
        <v>7573</v>
      </c>
      <c r="E50" t="s">
        <v>992</v>
      </c>
    </row>
    <row r="51" spans="1:5">
      <c r="A51" s="11">
        <v>1</v>
      </c>
      <c r="B51" s="5" t="s">
        <v>15</v>
      </c>
      <c r="C51" s="203">
        <v>760</v>
      </c>
      <c r="D51" s="203">
        <v>4638</v>
      </c>
    </row>
    <row r="52" spans="1:5">
      <c r="A52" s="11">
        <v>3</v>
      </c>
      <c r="B52" s="2" t="s">
        <v>599</v>
      </c>
      <c r="C52" s="203">
        <v>305</v>
      </c>
      <c r="D52" s="203">
        <v>1278</v>
      </c>
    </row>
    <row r="53" spans="1:5">
      <c r="A53" s="11">
        <v>3</v>
      </c>
      <c r="B53" s="2" t="s">
        <v>730</v>
      </c>
      <c r="C53" s="203">
        <v>221</v>
      </c>
      <c r="D53" s="203">
        <v>1118</v>
      </c>
    </row>
    <row r="54" spans="1:5">
      <c r="A54" s="11">
        <v>3</v>
      </c>
      <c r="B54" s="2" t="s">
        <v>333</v>
      </c>
      <c r="C54" s="203">
        <v>107</v>
      </c>
      <c r="D54" s="203">
        <v>781</v>
      </c>
    </row>
    <row r="55" spans="1:5">
      <c r="A55" s="11">
        <v>3</v>
      </c>
      <c r="B55" s="2" t="s">
        <v>16</v>
      </c>
      <c r="C55" s="203">
        <v>311</v>
      </c>
      <c r="D55" s="203">
        <v>1889</v>
      </c>
    </row>
    <row r="56" spans="1:5">
      <c r="A56" s="11">
        <v>3</v>
      </c>
      <c r="B56" s="2" t="s">
        <v>1025</v>
      </c>
      <c r="C56" s="203">
        <v>813</v>
      </c>
      <c r="D56" s="203">
        <v>3730</v>
      </c>
    </row>
    <row r="57" spans="1:5">
      <c r="A57" s="11">
        <v>3</v>
      </c>
      <c r="B57" s="2" t="s">
        <v>731</v>
      </c>
      <c r="C57" s="203">
        <v>692</v>
      </c>
      <c r="D57" s="203">
        <v>3771</v>
      </c>
    </row>
    <row r="58" spans="1:5">
      <c r="A58" s="11">
        <v>1</v>
      </c>
      <c r="B58" s="5" t="s">
        <v>745</v>
      </c>
      <c r="C58" s="203">
        <v>1176</v>
      </c>
      <c r="D58" s="203">
        <v>7624</v>
      </c>
    </row>
    <row r="59" spans="1:5">
      <c r="A59" s="11">
        <v>1</v>
      </c>
      <c r="B59" s="2" t="s">
        <v>17</v>
      </c>
      <c r="C59" s="203">
        <v>1552</v>
      </c>
      <c r="D59" s="203">
        <v>7727</v>
      </c>
    </row>
    <row r="60" spans="1:5">
      <c r="A60" s="11">
        <v>3</v>
      </c>
      <c r="B60" s="2" t="s">
        <v>427</v>
      </c>
      <c r="C60" s="203">
        <v>464</v>
      </c>
      <c r="D60" s="203">
        <v>2161</v>
      </c>
    </row>
    <row r="61" spans="1:5">
      <c r="A61" s="11">
        <v>3</v>
      </c>
      <c r="B61" s="2" t="s">
        <v>344</v>
      </c>
      <c r="C61" s="203">
        <v>185</v>
      </c>
      <c r="D61" s="203">
        <v>737</v>
      </c>
    </row>
    <row r="62" spans="1:5">
      <c r="A62" s="11">
        <v>3</v>
      </c>
      <c r="B62" s="2" t="s">
        <v>904</v>
      </c>
      <c r="C62" s="203">
        <v>300</v>
      </c>
      <c r="D62" s="203">
        <v>3168</v>
      </c>
    </row>
    <row r="63" spans="1:5">
      <c r="A63" s="11">
        <v>3</v>
      </c>
      <c r="B63" s="2" t="s">
        <v>18</v>
      </c>
      <c r="C63" s="203">
        <v>120</v>
      </c>
      <c r="D63" s="203">
        <v>545</v>
      </c>
    </row>
    <row r="64" spans="1:5">
      <c r="A64" s="11">
        <v>3</v>
      </c>
      <c r="B64" s="2" t="s">
        <v>732</v>
      </c>
      <c r="C64" s="203">
        <v>409</v>
      </c>
      <c r="D64" s="203">
        <v>2473</v>
      </c>
    </row>
    <row r="65" spans="1:5" s="114" customFormat="1">
      <c r="A65" s="11">
        <v>3</v>
      </c>
      <c r="B65" s="2" t="s">
        <v>733</v>
      </c>
      <c r="C65" s="203">
        <v>309</v>
      </c>
      <c r="D65" s="203">
        <v>2005</v>
      </c>
    </row>
    <row r="66" spans="1:5">
      <c r="A66" s="11">
        <v>1</v>
      </c>
      <c r="B66" s="5" t="s">
        <v>19</v>
      </c>
      <c r="C66" s="203">
        <v>378</v>
      </c>
      <c r="D66" s="203">
        <v>2469</v>
      </c>
    </row>
    <row r="67" spans="1:5">
      <c r="A67" s="11">
        <v>3</v>
      </c>
      <c r="B67" s="13" t="s">
        <v>985</v>
      </c>
      <c r="C67" s="203">
        <v>941</v>
      </c>
      <c r="D67" s="203">
        <v>3763</v>
      </c>
    </row>
    <row r="68" spans="1:5">
      <c r="A68" s="11">
        <v>1</v>
      </c>
      <c r="B68" s="5" t="s">
        <v>800</v>
      </c>
      <c r="C68" s="203">
        <v>394</v>
      </c>
      <c r="D68" s="203">
        <v>3434</v>
      </c>
    </row>
    <row r="69" spans="1:5">
      <c r="A69" s="11">
        <v>1</v>
      </c>
      <c r="B69" s="2" t="s">
        <v>734</v>
      </c>
      <c r="C69" s="203">
        <v>847</v>
      </c>
      <c r="D69" s="203">
        <v>9407</v>
      </c>
    </row>
    <row r="70" spans="1:5">
      <c r="A70" s="11">
        <v>3</v>
      </c>
      <c r="B70" s="2" t="s">
        <v>735</v>
      </c>
      <c r="C70" s="203">
        <v>298</v>
      </c>
      <c r="D70" s="203">
        <v>1328</v>
      </c>
    </row>
    <row r="71" spans="1:5">
      <c r="A71" s="11">
        <v>3</v>
      </c>
      <c r="B71" s="2" t="s">
        <v>887</v>
      </c>
      <c r="C71" s="203">
        <v>195</v>
      </c>
      <c r="D71" s="203">
        <v>916</v>
      </c>
    </row>
    <row r="72" spans="1:5">
      <c r="A72" s="11">
        <v>3</v>
      </c>
      <c r="B72" s="2" t="s">
        <v>2672</v>
      </c>
      <c r="C72" s="203">
        <v>150</v>
      </c>
      <c r="D72" s="203">
        <v>675</v>
      </c>
    </row>
    <row r="73" spans="1:5">
      <c r="A73" s="11">
        <v>1</v>
      </c>
      <c r="B73" s="2" t="s">
        <v>736</v>
      </c>
      <c r="C73" s="203">
        <v>1150</v>
      </c>
      <c r="D73" s="203">
        <v>7134</v>
      </c>
    </row>
    <row r="74" spans="1:5">
      <c r="A74" s="11">
        <v>3</v>
      </c>
      <c r="B74" s="193" t="s">
        <v>20</v>
      </c>
      <c r="C74" s="203">
        <v>730</v>
      </c>
      <c r="D74" s="203">
        <v>2347</v>
      </c>
    </row>
    <row r="75" spans="1:5">
      <c r="A75" s="11">
        <v>3</v>
      </c>
      <c r="B75" s="2" t="s">
        <v>737</v>
      </c>
      <c r="C75" s="203">
        <v>209</v>
      </c>
      <c r="D75" s="203">
        <v>1025</v>
      </c>
    </row>
    <row r="76" spans="1:5">
      <c r="A76" s="11">
        <v>2</v>
      </c>
      <c r="B76" s="5" t="s">
        <v>334</v>
      </c>
      <c r="C76" s="203">
        <v>1294</v>
      </c>
      <c r="D76" s="203">
        <v>9401</v>
      </c>
      <c r="E76" t="s">
        <v>992</v>
      </c>
    </row>
    <row r="77" spans="1:5">
      <c r="A77" s="11">
        <v>3</v>
      </c>
      <c r="B77" s="2" t="s">
        <v>738</v>
      </c>
      <c r="C77" s="203">
        <v>514</v>
      </c>
      <c r="D77" s="203">
        <v>2965</v>
      </c>
    </row>
    <row r="78" spans="1:5">
      <c r="A78" s="11">
        <v>3</v>
      </c>
      <c r="B78" s="2" t="s">
        <v>335</v>
      </c>
      <c r="C78" s="203">
        <v>135</v>
      </c>
      <c r="D78" s="203">
        <v>1428</v>
      </c>
    </row>
    <row r="79" spans="1:5">
      <c r="A79" s="11">
        <v>3</v>
      </c>
      <c r="B79" s="2" t="s">
        <v>905</v>
      </c>
      <c r="C79" s="203">
        <v>93</v>
      </c>
      <c r="D79" s="203">
        <v>411</v>
      </c>
    </row>
    <row r="80" spans="1:5">
      <c r="A80" s="11">
        <v>3</v>
      </c>
      <c r="B80" s="2" t="s">
        <v>741</v>
      </c>
      <c r="C80" s="203">
        <v>171</v>
      </c>
      <c r="D80" s="203">
        <v>1050</v>
      </c>
    </row>
    <row r="81" spans="1:4">
      <c r="A81" s="11">
        <v>3</v>
      </c>
      <c r="B81" s="2" t="s">
        <v>337</v>
      </c>
      <c r="C81" s="203">
        <v>244</v>
      </c>
      <c r="D81" s="203">
        <v>930</v>
      </c>
    </row>
    <row r="82" spans="1:4">
      <c r="A82" s="11">
        <v>3</v>
      </c>
      <c r="B82" s="2" t="s">
        <v>338</v>
      </c>
      <c r="C82" s="203">
        <v>171</v>
      </c>
      <c r="D82" s="203">
        <v>782</v>
      </c>
    </row>
    <row r="83" spans="1:4">
      <c r="A83" s="11">
        <v>1</v>
      </c>
      <c r="B83" s="2" t="s">
        <v>21</v>
      </c>
      <c r="C83" s="203">
        <v>766</v>
      </c>
      <c r="D83" s="203">
        <v>4345</v>
      </c>
    </row>
    <row r="84" spans="1:4">
      <c r="A84" s="11">
        <v>3</v>
      </c>
      <c r="B84" s="2" t="s">
        <v>1031</v>
      </c>
      <c r="C84" s="203">
        <v>272</v>
      </c>
      <c r="D84" s="203">
        <v>1297</v>
      </c>
    </row>
    <row r="85" spans="1:4">
      <c r="A85" s="11">
        <v>3</v>
      </c>
      <c r="B85" s="2" t="s">
        <v>426</v>
      </c>
      <c r="C85" s="203">
        <v>280</v>
      </c>
      <c r="D85" s="203">
        <v>840</v>
      </c>
    </row>
    <row r="86" spans="1:4">
      <c r="A86" s="11">
        <v>3</v>
      </c>
      <c r="B86" s="2" t="s">
        <v>742</v>
      </c>
      <c r="C86" s="203">
        <v>194</v>
      </c>
      <c r="D86" s="203">
        <v>829</v>
      </c>
    </row>
    <row r="87" spans="1:4">
      <c r="A87" s="11">
        <v>3</v>
      </c>
      <c r="B87" s="2" t="s">
        <v>209</v>
      </c>
      <c r="C87" s="203">
        <v>125</v>
      </c>
      <c r="D87" s="203">
        <v>2150</v>
      </c>
    </row>
    <row r="88" spans="1:4">
      <c r="A88" s="11">
        <v>1</v>
      </c>
      <c r="B88" s="5" t="s">
        <v>339</v>
      </c>
      <c r="C88" s="203">
        <v>617</v>
      </c>
      <c r="D88" s="203">
        <v>5389</v>
      </c>
    </row>
    <row r="89" spans="1:4">
      <c r="A89" s="11">
        <v>3</v>
      </c>
      <c r="B89" s="2" t="s">
        <v>336</v>
      </c>
      <c r="C89" s="203">
        <v>295</v>
      </c>
      <c r="D89" s="203">
        <v>2270</v>
      </c>
    </row>
    <row r="90" spans="1:4">
      <c r="A90" s="11">
        <v>3</v>
      </c>
      <c r="B90" s="2" t="s">
        <v>1026</v>
      </c>
      <c r="C90" s="203">
        <v>1092</v>
      </c>
      <c r="D90" s="203">
        <v>3123</v>
      </c>
    </row>
    <row r="91" spans="1:4">
      <c r="A91" s="11">
        <v>3</v>
      </c>
      <c r="B91" s="2" t="s">
        <v>22</v>
      </c>
      <c r="C91" s="203">
        <v>565</v>
      </c>
      <c r="D91" s="203">
        <v>2893</v>
      </c>
    </row>
    <row r="92" spans="1:4">
      <c r="A92" s="11">
        <v>3</v>
      </c>
      <c r="B92" s="2" t="s">
        <v>999</v>
      </c>
      <c r="C92" s="203">
        <v>378</v>
      </c>
      <c r="D92" s="203">
        <v>2206</v>
      </c>
    </row>
    <row r="93" spans="1:4">
      <c r="A93" s="11">
        <v>1</v>
      </c>
      <c r="B93" s="5" t="s">
        <v>739</v>
      </c>
      <c r="C93" s="203">
        <v>1059</v>
      </c>
      <c r="D93" s="203">
        <v>6827</v>
      </c>
    </row>
    <row r="94" spans="1:4">
      <c r="A94" s="11">
        <v>3</v>
      </c>
      <c r="B94" s="2" t="s">
        <v>23</v>
      </c>
      <c r="C94" s="203">
        <v>306</v>
      </c>
      <c r="D94" s="203">
        <v>1722</v>
      </c>
    </row>
    <row r="95" spans="1:4">
      <c r="A95" s="11">
        <v>3</v>
      </c>
      <c r="B95" s="2" t="s">
        <v>891</v>
      </c>
      <c r="C95" s="203">
        <v>360</v>
      </c>
      <c r="D95" s="203">
        <v>2383</v>
      </c>
    </row>
    <row r="96" spans="1:4">
      <c r="A96" s="11">
        <v>3</v>
      </c>
      <c r="B96" s="2" t="s">
        <v>1030</v>
      </c>
      <c r="C96" s="203">
        <v>523</v>
      </c>
      <c r="D96" s="203">
        <v>3531</v>
      </c>
    </row>
    <row r="97" spans="1:5">
      <c r="A97" s="11">
        <v>1</v>
      </c>
      <c r="B97" s="5" t="s">
        <v>24</v>
      </c>
      <c r="C97" s="203">
        <v>2363</v>
      </c>
      <c r="D97" s="203">
        <v>13442</v>
      </c>
      <c r="E97" t="s">
        <v>992</v>
      </c>
    </row>
    <row r="98" spans="1:5">
      <c r="A98" s="11">
        <v>3</v>
      </c>
      <c r="B98" s="2" t="s">
        <v>1027</v>
      </c>
      <c r="C98" s="203">
        <v>318</v>
      </c>
      <c r="D98" s="203">
        <v>1337</v>
      </c>
    </row>
    <row r="99" spans="1:5">
      <c r="A99" s="11">
        <v>3</v>
      </c>
      <c r="B99" s="2" t="s">
        <v>892</v>
      </c>
      <c r="C99" s="203">
        <v>118</v>
      </c>
      <c r="D99" s="203">
        <v>581</v>
      </c>
    </row>
    <row r="100" spans="1:5">
      <c r="A100" s="11">
        <v>3</v>
      </c>
      <c r="B100" s="2" t="s">
        <v>25</v>
      </c>
      <c r="C100" s="203">
        <v>393</v>
      </c>
      <c r="D100" s="203">
        <v>2385</v>
      </c>
    </row>
    <row r="101" spans="1:5">
      <c r="A101" s="11">
        <v>3</v>
      </c>
      <c r="B101" s="5" t="s">
        <v>449</v>
      </c>
      <c r="C101" s="203">
        <v>52</v>
      </c>
      <c r="D101" s="203">
        <v>364</v>
      </c>
    </row>
    <row r="102" spans="1:5">
      <c r="A102" s="11">
        <v>3</v>
      </c>
      <c r="B102" s="5" t="s">
        <v>448</v>
      </c>
      <c r="C102" s="203">
        <v>220</v>
      </c>
      <c r="D102" s="203">
        <v>2860</v>
      </c>
    </row>
    <row r="103" spans="1:5">
      <c r="A103" s="11">
        <v>3</v>
      </c>
      <c r="B103" s="2" t="s">
        <v>893</v>
      </c>
      <c r="C103" s="203">
        <v>245</v>
      </c>
      <c r="D103" s="203">
        <v>1745</v>
      </c>
    </row>
    <row r="104" spans="1:5">
      <c r="A104" s="11">
        <v>1</v>
      </c>
      <c r="B104" s="5" t="s">
        <v>740</v>
      </c>
      <c r="C104" s="203">
        <v>1116</v>
      </c>
      <c r="D104" s="203">
        <v>7410</v>
      </c>
      <c r="E104" t="s">
        <v>992</v>
      </c>
    </row>
    <row r="105" spans="1:5">
      <c r="A105" s="11">
        <v>3</v>
      </c>
      <c r="B105" s="2" t="s">
        <v>894</v>
      </c>
      <c r="C105" s="203">
        <v>179</v>
      </c>
      <c r="D105" s="203">
        <v>1422</v>
      </c>
    </row>
    <row r="106" spans="1:5" s="164" customFormat="1">
      <c r="A106" s="11">
        <v>3</v>
      </c>
      <c r="B106" s="12" t="s">
        <v>1028</v>
      </c>
      <c r="C106" s="30">
        <v>924</v>
      </c>
      <c r="D106" s="30">
        <v>4739</v>
      </c>
    </row>
    <row r="107" spans="1:5" ht="19.5" customHeight="1">
      <c r="A107" s="11">
        <v>3</v>
      </c>
      <c r="B107" s="2" t="s">
        <v>803</v>
      </c>
      <c r="C107" s="203">
        <v>253</v>
      </c>
      <c r="D107" s="203">
        <v>1000</v>
      </c>
    </row>
    <row r="108" spans="1:5" s="164" customFormat="1" ht="19.5" customHeight="1">
      <c r="A108" s="11">
        <v>3</v>
      </c>
      <c r="B108" s="5" t="s">
        <v>340</v>
      </c>
      <c r="C108" s="203">
        <v>115</v>
      </c>
      <c r="D108" s="203">
        <v>633</v>
      </c>
    </row>
    <row r="109" spans="1:5">
      <c r="A109" s="164">
        <v>1</v>
      </c>
      <c r="B109" s="2" t="s">
        <v>838</v>
      </c>
      <c r="C109" s="203">
        <v>3483</v>
      </c>
      <c r="D109" s="203">
        <v>32231</v>
      </c>
    </row>
    <row r="110" spans="1:5" s="164" customFormat="1">
      <c r="A110" s="11">
        <v>1</v>
      </c>
      <c r="B110" s="2" t="s">
        <v>895</v>
      </c>
      <c r="C110" s="203">
        <v>7934</v>
      </c>
      <c r="D110" s="203">
        <v>90759</v>
      </c>
      <c r="E110"/>
    </row>
    <row r="111" spans="1:5">
      <c r="A111" s="11">
        <v>1</v>
      </c>
      <c r="B111" s="2" t="s">
        <v>806</v>
      </c>
      <c r="C111" s="203">
        <v>572</v>
      </c>
      <c r="D111" s="203">
        <v>7385</v>
      </c>
      <c r="E111" s="164"/>
    </row>
    <row r="112" spans="1:5" s="164" customFormat="1">
      <c r="A112" s="11">
        <v>2</v>
      </c>
      <c r="B112" s="2" t="s">
        <v>896</v>
      </c>
      <c r="C112" s="203">
        <v>589</v>
      </c>
      <c r="D112" s="203">
        <v>4363</v>
      </c>
    </row>
    <row r="113" spans="1:6" s="164" customFormat="1">
      <c r="A113" s="11">
        <v>1</v>
      </c>
      <c r="B113" s="2" t="s">
        <v>26</v>
      </c>
      <c r="C113" s="203">
        <v>295</v>
      </c>
      <c r="D113" s="203">
        <v>3421</v>
      </c>
    </row>
    <row r="114" spans="1:6" s="164" customFormat="1">
      <c r="A114" s="11">
        <v>3</v>
      </c>
      <c r="B114" s="2" t="s">
        <v>27</v>
      </c>
      <c r="C114" s="203">
        <v>125</v>
      </c>
      <c r="D114" s="203">
        <v>572</v>
      </c>
    </row>
    <row r="115" spans="1:6" s="164" customFormat="1">
      <c r="A115" s="11">
        <v>3</v>
      </c>
      <c r="B115" s="2" t="s">
        <v>28</v>
      </c>
      <c r="C115" s="203">
        <v>323</v>
      </c>
      <c r="D115" s="203">
        <v>1283</v>
      </c>
    </row>
    <row r="116" spans="1:6" s="164" customFormat="1">
      <c r="A116" s="11">
        <v>3</v>
      </c>
      <c r="B116" s="2" t="s">
        <v>898</v>
      </c>
      <c r="C116" s="203">
        <v>124</v>
      </c>
      <c r="D116" s="203">
        <v>440</v>
      </c>
    </row>
    <row r="117" spans="1:6" s="164" customFormat="1">
      <c r="A117" s="11">
        <v>2</v>
      </c>
      <c r="B117" s="2" t="s">
        <v>29</v>
      </c>
      <c r="C117" s="203">
        <v>950</v>
      </c>
      <c r="D117" s="203">
        <v>2867</v>
      </c>
    </row>
    <row r="118" spans="1:6" s="164" customFormat="1">
      <c r="A118" s="11">
        <v>3</v>
      </c>
      <c r="B118" s="2" t="s">
        <v>743</v>
      </c>
      <c r="C118" s="203">
        <v>299</v>
      </c>
      <c r="D118" s="203">
        <v>1386</v>
      </c>
    </row>
    <row r="119" spans="1:6" s="164" customFormat="1">
      <c r="A119" s="11">
        <v>2</v>
      </c>
      <c r="B119" s="2" t="s">
        <v>428</v>
      </c>
      <c r="C119" s="203">
        <v>463</v>
      </c>
      <c r="D119" s="203">
        <v>2253</v>
      </c>
    </row>
    <row r="120" spans="1:6">
      <c r="A120" s="11">
        <v>1</v>
      </c>
      <c r="B120" s="2" t="s">
        <v>450</v>
      </c>
      <c r="C120" s="203">
        <v>1350</v>
      </c>
      <c r="D120" s="203">
        <v>8227</v>
      </c>
    </row>
    <row r="121" spans="1:6" s="164" customFormat="1">
      <c r="A121" s="11">
        <v>3</v>
      </c>
      <c r="B121" s="2" t="s">
        <v>744</v>
      </c>
      <c r="C121" s="203">
        <v>162</v>
      </c>
      <c r="D121" s="203">
        <v>617</v>
      </c>
    </row>
    <row r="122" spans="1:6" s="164" customFormat="1">
      <c r="A122" s="11">
        <v>1</v>
      </c>
      <c r="B122" s="5" t="s">
        <v>900</v>
      </c>
      <c r="C122" s="203">
        <v>120</v>
      </c>
      <c r="D122" s="203">
        <v>608</v>
      </c>
      <c r="F122" s="226"/>
    </row>
    <row r="123" spans="1:6" s="164" customFormat="1">
      <c r="A123" s="11">
        <v>1</v>
      </c>
      <c r="B123" s="5" t="s">
        <v>30</v>
      </c>
      <c r="C123" s="203">
        <v>766</v>
      </c>
      <c r="D123" s="203">
        <v>4735</v>
      </c>
      <c r="E123" s="164" t="s">
        <v>992</v>
      </c>
      <c r="F123" s="226"/>
    </row>
    <row r="124" spans="1:6" s="164" customFormat="1"/>
    <row r="125" spans="1:6" ht="15">
      <c r="B125" s="56" t="s">
        <v>422</v>
      </c>
      <c r="C125" s="57">
        <f>SUM(C3:C123)</f>
        <v>69596</v>
      </c>
      <c r="D125" s="57">
        <f>SUM(D3:D123)</f>
        <v>479261</v>
      </c>
    </row>
  </sheetData>
  <sortState xmlns:xlrd2="http://schemas.microsoft.com/office/spreadsheetml/2017/richdata2" ref="A3:E123">
    <sortCondition ref="B123"/>
  </sortState>
  <mergeCells count="1">
    <mergeCell ref="B1:D1"/>
  </mergeCells>
  <phoneticPr fontId="0" type="noConversion"/>
  <pageMargins left="0.75" right="0.75" top="1" bottom="1" header="0.5" footer="0.5"/>
  <pageSetup paperSize="9" scale="98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64"/>
  <sheetViews>
    <sheetView topLeftCell="A41" workbookViewId="0">
      <selection activeCell="D57" sqref="D57"/>
    </sheetView>
  </sheetViews>
  <sheetFormatPr defaultRowHeight="12.75"/>
  <cols>
    <col min="1" max="1" width="5.42578125" customWidth="1"/>
    <col min="2" max="2" width="30.140625" customWidth="1"/>
    <col min="3" max="4" width="11.28515625" bestFit="1" customWidth="1"/>
    <col min="8" max="8" width="16.28515625" customWidth="1"/>
  </cols>
  <sheetData>
    <row r="1" spans="1:8" ht="15">
      <c r="B1" s="284" t="s">
        <v>423</v>
      </c>
      <c r="C1" s="285"/>
      <c r="D1" s="285"/>
      <c r="E1" s="285"/>
    </row>
    <row r="3" spans="1:8">
      <c r="A3" s="11"/>
      <c r="B3" s="283" t="s">
        <v>424</v>
      </c>
      <c r="C3" s="283"/>
      <c r="D3" s="283"/>
    </row>
    <row r="4" spans="1:8">
      <c r="A4" s="11"/>
      <c r="B4" s="1" t="s">
        <v>215</v>
      </c>
      <c r="C4" s="1" t="s">
        <v>216</v>
      </c>
      <c r="D4" s="1" t="s">
        <v>217</v>
      </c>
    </row>
    <row r="5" spans="1:8" s="84" customFormat="1">
      <c r="B5" s="97" t="s">
        <v>56</v>
      </c>
      <c r="C5" s="212">
        <v>203</v>
      </c>
      <c r="D5" s="212">
        <v>1037</v>
      </c>
    </row>
    <row r="6" spans="1:8">
      <c r="A6" s="11"/>
      <c r="B6" s="97" t="s">
        <v>429</v>
      </c>
      <c r="C6" s="212">
        <v>643.5</v>
      </c>
      <c r="D6" s="212">
        <v>2250.5</v>
      </c>
    </row>
    <row r="7" spans="1:8" s="77" customFormat="1">
      <c r="A7" s="76"/>
      <c r="B7" s="97" t="s">
        <v>57</v>
      </c>
      <c r="C7" s="212">
        <v>108</v>
      </c>
      <c r="D7" s="212">
        <v>560</v>
      </c>
    </row>
    <row r="8" spans="1:8" s="77" customFormat="1">
      <c r="A8" s="76"/>
      <c r="B8" s="97" t="s">
        <v>58</v>
      </c>
      <c r="C8" s="212">
        <v>93</v>
      </c>
      <c r="D8" s="212">
        <v>530</v>
      </c>
    </row>
    <row r="9" spans="1:8" s="77" customFormat="1">
      <c r="A9" s="76"/>
      <c r="B9" s="97" t="s">
        <v>59</v>
      </c>
      <c r="C9" s="212">
        <v>138</v>
      </c>
      <c r="D9" s="212">
        <v>536</v>
      </c>
    </row>
    <row r="10" spans="1:8">
      <c r="A10" s="11"/>
      <c r="B10" s="98" t="s">
        <v>430</v>
      </c>
      <c r="C10" s="202">
        <v>153</v>
      </c>
      <c r="D10" s="202">
        <v>535.5</v>
      </c>
      <c r="G10" s="28"/>
      <c r="H10" s="51"/>
    </row>
    <row r="11" spans="1:8">
      <c r="A11" s="11"/>
      <c r="B11" s="98" t="s">
        <v>431</v>
      </c>
      <c r="C11" s="202">
        <v>210</v>
      </c>
      <c r="D11" s="202">
        <v>735</v>
      </c>
      <c r="G11" s="28"/>
      <c r="H11" s="51"/>
    </row>
    <row r="12" spans="1:8">
      <c r="A12" s="11"/>
      <c r="B12" s="99" t="s">
        <v>432</v>
      </c>
      <c r="C12" s="202">
        <v>81</v>
      </c>
      <c r="D12" s="202">
        <v>283.5</v>
      </c>
    </row>
    <row r="13" spans="1:8">
      <c r="A13" s="11"/>
      <c r="B13" s="99" t="s">
        <v>433</v>
      </c>
      <c r="C13" s="202">
        <v>494</v>
      </c>
      <c r="D13" s="202">
        <v>1729</v>
      </c>
    </row>
    <row r="14" spans="1:8">
      <c r="A14" s="11"/>
      <c r="B14" s="98" t="s">
        <v>434</v>
      </c>
      <c r="C14" s="206">
        <v>161</v>
      </c>
      <c r="D14" s="206">
        <v>563.5</v>
      </c>
    </row>
    <row r="15" spans="1:8" s="77" customFormat="1" ht="25.5">
      <c r="A15" s="76"/>
      <c r="B15" s="100" t="s">
        <v>55</v>
      </c>
      <c r="C15" s="206">
        <v>145</v>
      </c>
      <c r="D15" s="206">
        <v>883</v>
      </c>
    </row>
    <row r="16" spans="1:8">
      <c r="A16" s="11"/>
      <c r="B16" s="98" t="s">
        <v>435</v>
      </c>
      <c r="C16" s="206">
        <v>275</v>
      </c>
      <c r="D16" s="206">
        <v>962.5</v>
      </c>
    </row>
    <row r="17" spans="1:4">
      <c r="A17" s="11"/>
      <c r="B17" s="98" t="s">
        <v>436</v>
      </c>
      <c r="C17" s="206">
        <v>452</v>
      </c>
      <c r="D17" s="206">
        <v>1582</v>
      </c>
    </row>
    <row r="18" spans="1:4">
      <c r="A18" s="11"/>
      <c r="B18" s="98" t="s">
        <v>437</v>
      </c>
      <c r="C18" s="206">
        <v>431</v>
      </c>
      <c r="D18" s="206">
        <v>1508.5</v>
      </c>
    </row>
    <row r="19" spans="1:4">
      <c r="A19" s="11"/>
      <c r="B19" s="98" t="s">
        <v>438</v>
      </c>
      <c r="C19" s="206">
        <v>257</v>
      </c>
      <c r="D19" s="206">
        <v>899.5</v>
      </c>
    </row>
    <row r="20" spans="1:4" ht="25.5">
      <c r="A20" s="11"/>
      <c r="B20" s="100" t="s">
        <v>60</v>
      </c>
      <c r="C20" s="206">
        <v>222</v>
      </c>
      <c r="D20" s="206">
        <v>1430</v>
      </c>
    </row>
    <row r="21" spans="1:4">
      <c r="A21" s="11"/>
      <c r="B21" s="98" t="s">
        <v>211</v>
      </c>
      <c r="C21" s="206">
        <v>141</v>
      </c>
      <c r="D21" s="206">
        <v>493.5</v>
      </c>
    </row>
    <row r="22" spans="1:4">
      <c r="A22" s="11"/>
      <c r="B22" s="98" t="s">
        <v>64</v>
      </c>
      <c r="C22" s="206">
        <v>121</v>
      </c>
      <c r="D22" s="206">
        <v>484</v>
      </c>
    </row>
    <row r="23" spans="1:4" s="77" customFormat="1" ht="25.5">
      <c r="A23" s="76"/>
      <c r="B23" s="100" t="s">
        <v>49</v>
      </c>
      <c r="C23" s="206">
        <v>148</v>
      </c>
      <c r="D23" s="206">
        <v>1760</v>
      </c>
    </row>
    <row r="24" spans="1:4" s="77" customFormat="1" ht="25.5">
      <c r="A24" s="76"/>
      <c r="B24" s="100" t="s">
        <v>50</v>
      </c>
      <c r="C24" s="206">
        <v>155</v>
      </c>
      <c r="D24" s="206">
        <v>905</v>
      </c>
    </row>
    <row r="25" spans="1:4" s="77" customFormat="1" ht="25.5">
      <c r="A25" s="76"/>
      <c r="B25" s="100" t="s">
        <v>53</v>
      </c>
      <c r="C25" s="206">
        <v>130</v>
      </c>
      <c r="D25" s="206">
        <v>750</v>
      </c>
    </row>
    <row r="26" spans="1:4">
      <c r="A26" s="11"/>
      <c r="B26" s="98" t="s">
        <v>439</v>
      </c>
      <c r="C26" s="206">
        <v>293</v>
      </c>
      <c r="D26" s="206">
        <v>1025.5</v>
      </c>
    </row>
    <row r="27" spans="1:4">
      <c r="A27" s="11"/>
      <c r="B27" s="98" t="s">
        <v>440</v>
      </c>
      <c r="C27" s="206">
        <v>482</v>
      </c>
      <c r="D27" s="206">
        <v>1687</v>
      </c>
    </row>
    <row r="28" spans="1:4" s="77" customFormat="1" ht="25.5">
      <c r="A28" s="76"/>
      <c r="B28" s="100" t="s">
        <v>54</v>
      </c>
      <c r="C28" s="206">
        <v>77</v>
      </c>
      <c r="D28" s="206">
        <v>524</v>
      </c>
    </row>
    <row r="29" spans="1:4">
      <c r="A29" s="11"/>
      <c r="B29" s="99" t="s">
        <v>441</v>
      </c>
      <c r="C29" s="206">
        <v>131</v>
      </c>
      <c r="D29" s="206">
        <v>458.5</v>
      </c>
    </row>
    <row r="30" spans="1:4" ht="25.5">
      <c r="A30" s="11"/>
      <c r="B30" s="100" t="s">
        <v>65</v>
      </c>
      <c r="C30" s="206">
        <v>60</v>
      </c>
      <c r="D30" s="206">
        <v>496</v>
      </c>
    </row>
    <row r="31" spans="1:4" s="80" customFormat="1" ht="25.5">
      <c r="A31" s="79"/>
      <c r="B31" s="100" t="s">
        <v>1387</v>
      </c>
      <c r="C31" s="213">
        <v>290</v>
      </c>
      <c r="D31" s="213">
        <v>1653</v>
      </c>
    </row>
    <row r="32" spans="1:4" s="80" customFormat="1" ht="25.5">
      <c r="A32" s="79"/>
      <c r="B32" s="100" t="s">
        <v>1386</v>
      </c>
      <c r="C32" s="220">
        <v>680</v>
      </c>
      <c r="D32" s="220">
        <v>3877</v>
      </c>
    </row>
    <row r="33" spans="1:4" s="80" customFormat="1" ht="25.5">
      <c r="A33" s="79"/>
      <c r="B33" s="100" t="s">
        <v>1344</v>
      </c>
      <c r="C33" s="220">
        <v>35</v>
      </c>
      <c r="D33" s="220">
        <v>200</v>
      </c>
    </row>
    <row r="34" spans="1:4" s="80" customFormat="1" ht="25.5">
      <c r="A34" s="79"/>
      <c r="B34" s="100" t="s">
        <v>1345</v>
      </c>
      <c r="C34" s="220">
        <v>110</v>
      </c>
      <c r="D34" s="220">
        <v>627</v>
      </c>
    </row>
    <row r="35" spans="1:4" s="80" customFormat="1" ht="25.5">
      <c r="A35" s="79"/>
      <c r="B35" s="100" t="s">
        <v>1346</v>
      </c>
      <c r="C35" s="220">
        <v>130</v>
      </c>
      <c r="D35" s="220">
        <v>741</v>
      </c>
    </row>
    <row r="36" spans="1:4" s="80" customFormat="1" ht="25.5">
      <c r="A36" s="79"/>
      <c r="B36" s="100" t="s">
        <v>1347</v>
      </c>
      <c r="C36" s="220">
        <v>145</v>
      </c>
      <c r="D36" s="220">
        <v>151</v>
      </c>
    </row>
    <row r="37" spans="1:4" s="80" customFormat="1" ht="29.25" customHeight="1">
      <c r="A37" s="79"/>
      <c r="B37" s="101" t="s">
        <v>1348</v>
      </c>
      <c r="C37" s="220">
        <v>410</v>
      </c>
      <c r="D37" s="220">
        <v>234</v>
      </c>
    </row>
    <row r="38" spans="1:4" s="80" customFormat="1" ht="29.25" customHeight="1">
      <c r="A38" s="79"/>
      <c r="B38" s="101" t="s">
        <v>1349</v>
      </c>
      <c r="C38" s="220">
        <v>280</v>
      </c>
      <c r="D38" s="220">
        <v>1596</v>
      </c>
    </row>
    <row r="39" spans="1:4" s="80" customFormat="1" ht="40.5" customHeight="1">
      <c r="A39" s="79"/>
      <c r="B39" s="101" t="s">
        <v>1351</v>
      </c>
      <c r="C39" s="220">
        <v>270</v>
      </c>
      <c r="D39" s="220">
        <v>1539</v>
      </c>
    </row>
    <row r="40" spans="1:4" s="80" customFormat="1" ht="18" customHeight="1">
      <c r="A40" s="79"/>
      <c r="B40" s="102" t="s">
        <v>479</v>
      </c>
      <c r="C40" s="213">
        <v>100</v>
      </c>
      <c r="D40" s="213">
        <v>400</v>
      </c>
    </row>
    <row r="41" spans="1:4" s="80" customFormat="1" ht="13.5" customHeight="1">
      <c r="A41" s="79"/>
      <c r="B41" s="101" t="s">
        <v>1353</v>
      </c>
      <c r="C41" s="220">
        <v>230</v>
      </c>
      <c r="D41" s="220">
        <v>1311</v>
      </c>
    </row>
    <row r="42" spans="1:4" s="80" customFormat="1" ht="26.25" customHeight="1">
      <c r="A42" s="79"/>
      <c r="B42" s="100" t="s">
        <v>91</v>
      </c>
      <c r="C42" s="220">
        <v>80</v>
      </c>
      <c r="D42" s="220">
        <v>269</v>
      </c>
    </row>
    <row r="43" spans="1:4" s="80" customFormat="1" ht="28.5" customHeight="1">
      <c r="A43" s="79"/>
      <c r="B43" s="101" t="s">
        <v>1350</v>
      </c>
      <c r="C43" s="220">
        <v>75</v>
      </c>
      <c r="D43" s="220">
        <v>428</v>
      </c>
    </row>
    <row r="44" spans="1:4">
      <c r="A44" s="11"/>
      <c r="B44" s="99" t="s">
        <v>442</v>
      </c>
      <c r="C44" s="206">
        <v>348</v>
      </c>
      <c r="D44" s="206">
        <v>1218</v>
      </c>
    </row>
    <row r="45" spans="1:4" s="88" customFormat="1">
      <c r="A45" s="11"/>
      <c r="B45" s="99" t="s">
        <v>1352</v>
      </c>
      <c r="C45" s="206">
        <v>100</v>
      </c>
      <c r="D45" s="206">
        <v>570</v>
      </c>
    </row>
    <row r="46" spans="1:4">
      <c r="A46" s="11"/>
      <c r="B46" s="99" t="s">
        <v>443</v>
      </c>
      <c r="C46" s="206">
        <v>126</v>
      </c>
      <c r="D46" s="206">
        <v>441</v>
      </c>
    </row>
    <row r="47" spans="1:4" ht="25.5">
      <c r="A47" s="11"/>
      <c r="B47" s="100" t="s">
        <v>62</v>
      </c>
      <c r="C47" s="206">
        <v>132</v>
      </c>
      <c r="D47" s="206">
        <v>813</v>
      </c>
    </row>
    <row r="48" spans="1:4" s="77" customFormat="1" ht="25.5">
      <c r="A48" s="76"/>
      <c r="B48" s="100" t="s">
        <v>52</v>
      </c>
      <c r="C48" s="206">
        <v>119</v>
      </c>
      <c r="D48" s="206">
        <v>946</v>
      </c>
    </row>
    <row r="49" spans="1:6" s="77" customFormat="1" ht="25.5">
      <c r="A49" s="76"/>
      <c r="B49" s="100" t="s">
        <v>51</v>
      </c>
      <c r="C49" s="206">
        <v>75</v>
      </c>
      <c r="D49" s="206">
        <v>466</v>
      </c>
    </row>
    <row r="50" spans="1:6">
      <c r="A50" s="11"/>
      <c r="B50" s="99" t="s">
        <v>444</v>
      </c>
      <c r="C50" s="206">
        <v>124</v>
      </c>
      <c r="D50" s="206">
        <v>434</v>
      </c>
    </row>
    <row r="51" spans="1:6">
      <c r="A51" s="11"/>
      <c r="B51" s="99" t="s">
        <v>1355</v>
      </c>
      <c r="C51" s="206">
        <v>340</v>
      </c>
      <c r="D51" s="206">
        <v>1020</v>
      </c>
    </row>
    <row r="52" spans="1:6">
      <c r="A52" s="11"/>
      <c r="B52" s="98" t="s">
        <v>445</v>
      </c>
      <c r="C52" s="206">
        <v>402</v>
      </c>
      <c r="D52" s="206">
        <v>1407</v>
      </c>
    </row>
    <row r="53" spans="1:6">
      <c r="A53" s="11"/>
      <c r="B53" s="98" t="s">
        <v>446</v>
      </c>
      <c r="C53" s="206">
        <v>316</v>
      </c>
      <c r="D53" s="206">
        <v>1106</v>
      </c>
    </row>
    <row r="54" spans="1:6">
      <c r="A54" s="11"/>
      <c r="B54" s="2" t="s">
        <v>1032</v>
      </c>
      <c r="C54" s="203">
        <v>100</v>
      </c>
      <c r="D54" s="203">
        <v>597</v>
      </c>
    </row>
    <row r="55" spans="1:6">
      <c r="A55" s="11"/>
      <c r="B55" s="98"/>
      <c r="C55" s="206"/>
      <c r="D55" s="206"/>
    </row>
    <row r="56" spans="1:6" ht="20.25" customHeight="1">
      <c r="A56" s="17"/>
      <c r="B56" s="54" t="s">
        <v>425</v>
      </c>
      <c r="C56" s="57">
        <f>SUM(C5:C54)</f>
        <v>10821.5</v>
      </c>
      <c r="D56" s="57">
        <f>SUM(D5:D54)</f>
        <v>46653</v>
      </c>
    </row>
    <row r="58" spans="1:6" ht="63.75">
      <c r="B58" s="31" t="s">
        <v>1354</v>
      </c>
    </row>
    <row r="64" spans="1:6">
      <c r="D64" s="17"/>
      <c r="E64" s="50"/>
      <c r="F64" s="50"/>
    </row>
  </sheetData>
  <mergeCells count="2">
    <mergeCell ref="B1:E1"/>
    <mergeCell ref="B3:D3"/>
  </mergeCells>
  <phoneticPr fontId="16" type="noConversion"/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659"/>
  <sheetViews>
    <sheetView tabSelected="1" topLeftCell="A459" workbookViewId="0">
      <selection activeCell="F477" sqref="F477"/>
    </sheetView>
  </sheetViews>
  <sheetFormatPr defaultRowHeight="12.75"/>
  <cols>
    <col min="1" max="1" width="5.5703125" style="164" customWidth="1"/>
    <col min="2" max="2" width="69.7109375" style="138" customWidth="1"/>
    <col min="3" max="3" width="12.7109375" style="59" customWidth="1"/>
    <col min="4" max="4" width="13.42578125" style="151" customWidth="1"/>
    <col min="5" max="5" width="9.140625" style="164"/>
    <col min="6" max="6" width="32.28515625" style="31" customWidth="1"/>
    <col min="7" max="7" width="9.140625" style="164"/>
    <col min="8" max="8" width="18" style="31" customWidth="1"/>
    <col min="9" max="16384" width="9.140625" style="164"/>
  </cols>
  <sheetData>
    <row r="1" spans="1:4" ht="13.5" thickBot="1">
      <c r="D1" s="139"/>
    </row>
    <row r="2" spans="1:4">
      <c r="B2" s="287" t="s">
        <v>480</v>
      </c>
      <c r="C2" s="288"/>
      <c r="D2" s="289"/>
    </row>
    <row r="3" spans="1:4" ht="13.5" thickBot="1">
      <c r="A3" s="60"/>
      <c r="B3" s="290"/>
      <c r="C3" s="291"/>
      <c r="D3" s="292"/>
    </row>
    <row r="4" spans="1:4">
      <c r="A4" s="60"/>
      <c r="B4" s="68" t="s">
        <v>551</v>
      </c>
      <c r="C4" s="61"/>
      <c r="D4" s="61"/>
    </row>
    <row r="5" spans="1:4">
      <c r="A5" s="60"/>
      <c r="B5" s="140" t="s">
        <v>2990</v>
      </c>
      <c r="C5" s="62"/>
      <c r="D5" s="141"/>
    </row>
    <row r="6" spans="1:4">
      <c r="A6" s="60"/>
      <c r="B6" s="140" t="s">
        <v>215</v>
      </c>
      <c r="C6" s="63" t="s">
        <v>216</v>
      </c>
      <c r="D6" s="64" t="s">
        <v>481</v>
      </c>
    </row>
    <row r="7" spans="1:4" ht="25.5">
      <c r="A7" s="94">
        <v>1</v>
      </c>
      <c r="B7" s="181" t="s">
        <v>561</v>
      </c>
      <c r="C7" s="227">
        <v>2189</v>
      </c>
      <c r="D7" s="228">
        <v>9850</v>
      </c>
    </row>
    <row r="8" spans="1:4">
      <c r="A8" s="65">
        <v>1</v>
      </c>
      <c r="B8" s="182" t="s">
        <v>1415</v>
      </c>
      <c r="C8" s="227">
        <v>115</v>
      </c>
      <c r="D8" s="228">
        <v>345</v>
      </c>
    </row>
    <row r="9" spans="1:4">
      <c r="A9" s="65">
        <v>1</v>
      </c>
      <c r="B9" s="182" t="s">
        <v>2673</v>
      </c>
      <c r="C9" s="227">
        <v>50</v>
      </c>
      <c r="D9" s="228">
        <v>100</v>
      </c>
    </row>
    <row r="10" spans="1:4">
      <c r="A10" s="65">
        <v>1</v>
      </c>
      <c r="B10" s="182" t="s">
        <v>2674</v>
      </c>
      <c r="C10" s="227">
        <v>430</v>
      </c>
      <c r="D10" s="228">
        <v>1720</v>
      </c>
    </row>
    <row r="11" spans="1:4">
      <c r="A11" s="65">
        <v>1</v>
      </c>
      <c r="B11" s="182" t="s">
        <v>1055</v>
      </c>
      <c r="C11" s="227">
        <v>711</v>
      </c>
      <c r="D11" s="228">
        <v>3960</v>
      </c>
    </row>
    <row r="12" spans="1:4">
      <c r="A12" s="65">
        <v>1</v>
      </c>
      <c r="B12" s="183" t="s">
        <v>2675</v>
      </c>
      <c r="C12" s="229">
        <v>150</v>
      </c>
      <c r="D12" s="230">
        <v>406</v>
      </c>
    </row>
    <row r="13" spans="1:4">
      <c r="A13" s="65">
        <v>1</v>
      </c>
      <c r="B13" s="183" t="s">
        <v>2676</v>
      </c>
      <c r="C13" s="229">
        <v>220</v>
      </c>
      <c r="D13" s="230">
        <v>613</v>
      </c>
    </row>
    <row r="14" spans="1:4" ht="25.5">
      <c r="A14" s="94">
        <v>1</v>
      </c>
      <c r="B14" s="184" t="s">
        <v>2677</v>
      </c>
      <c r="C14" s="229">
        <v>30</v>
      </c>
      <c r="D14" s="230">
        <v>60</v>
      </c>
    </row>
    <row r="15" spans="1:4">
      <c r="A15" s="65">
        <v>1</v>
      </c>
      <c r="B15" s="183" t="s">
        <v>2678</v>
      </c>
      <c r="C15" s="231">
        <v>1776</v>
      </c>
      <c r="D15" s="232">
        <v>8586</v>
      </c>
    </row>
    <row r="16" spans="1:4">
      <c r="A16" s="65">
        <v>1</v>
      </c>
      <c r="B16" s="183" t="s">
        <v>2679</v>
      </c>
      <c r="C16" s="229">
        <v>120</v>
      </c>
      <c r="D16" s="230">
        <v>276</v>
      </c>
    </row>
    <row r="17" spans="1:4">
      <c r="A17" s="65"/>
      <c r="B17" s="142" t="s">
        <v>482</v>
      </c>
      <c r="C17" s="233">
        <v>350</v>
      </c>
      <c r="D17" s="234">
        <v>676</v>
      </c>
    </row>
    <row r="18" spans="1:4">
      <c r="A18" s="65"/>
      <c r="B18" s="142" t="s">
        <v>2680</v>
      </c>
      <c r="C18" s="233">
        <v>307</v>
      </c>
      <c r="D18" s="234">
        <v>307</v>
      </c>
    </row>
    <row r="19" spans="1:4">
      <c r="A19" s="65"/>
      <c r="B19" s="15" t="s">
        <v>2681</v>
      </c>
      <c r="C19" s="233">
        <v>443</v>
      </c>
      <c r="D19" s="234">
        <v>450</v>
      </c>
    </row>
    <row r="20" spans="1:4">
      <c r="A20" s="65"/>
      <c r="B20" s="15" t="s">
        <v>2682</v>
      </c>
      <c r="C20" s="233">
        <v>140</v>
      </c>
      <c r="D20" s="234">
        <v>140</v>
      </c>
    </row>
    <row r="21" spans="1:4">
      <c r="A21" s="65"/>
      <c r="B21" s="142" t="s">
        <v>483</v>
      </c>
      <c r="C21" s="233">
        <v>569</v>
      </c>
      <c r="D21" s="234">
        <v>3164</v>
      </c>
    </row>
    <row r="22" spans="1:4">
      <c r="A22" s="65"/>
      <c r="B22" s="142" t="s">
        <v>484</v>
      </c>
      <c r="C22" s="233">
        <v>60</v>
      </c>
      <c r="D22" s="234">
        <v>150</v>
      </c>
    </row>
    <row r="23" spans="1:4">
      <c r="A23" s="65"/>
      <c r="B23" s="142" t="s">
        <v>2683</v>
      </c>
      <c r="C23" s="233">
        <v>289</v>
      </c>
      <c r="D23" s="234">
        <v>1391</v>
      </c>
    </row>
    <row r="24" spans="1:4">
      <c r="A24" s="65"/>
      <c r="B24" s="143" t="s">
        <v>1056</v>
      </c>
      <c r="C24" s="233">
        <v>33</v>
      </c>
      <c r="D24" s="234">
        <v>37</v>
      </c>
    </row>
    <row r="25" spans="1:4">
      <c r="A25" s="65"/>
      <c r="B25" s="142" t="s">
        <v>2684</v>
      </c>
      <c r="C25" s="233">
        <v>30</v>
      </c>
      <c r="D25" s="234">
        <v>90</v>
      </c>
    </row>
    <row r="26" spans="1:4">
      <c r="A26" s="65"/>
      <c r="B26" s="142" t="s">
        <v>2685</v>
      </c>
      <c r="C26" s="233">
        <v>106</v>
      </c>
      <c r="D26" s="234">
        <v>220</v>
      </c>
    </row>
    <row r="27" spans="1:4">
      <c r="A27" s="65"/>
      <c r="B27" s="142" t="s">
        <v>2686</v>
      </c>
      <c r="C27" s="233">
        <v>160</v>
      </c>
      <c r="D27" s="234">
        <v>336</v>
      </c>
    </row>
    <row r="28" spans="1:4">
      <c r="A28" s="65"/>
      <c r="B28" s="142" t="s">
        <v>2687</v>
      </c>
      <c r="C28" s="233">
        <v>110</v>
      </c>
      <c r="D28" s="234">
        <v>470</v>
      </c>
    </row>
    <row r="29" spans="1:4">
      <c r="A29" s="65"/>
      <c r="B29" s="66" t="s">
        <v>2688</v>
      </c>
      <c r="C29" s="235">
        <v>830</v>
      </c>
      <c r="D29" s="236">
        <v>2075</v>
      </c>
    </row>
    <row r="30" spans="1:4">
      <c r="A30" s="65"/>
      <c r="B30" s="142" t="s">
        <v>2689</v>
      </c>
      <c r="C30" s="233">
        <v>20</v>
      </c>
      <c r="D30" s="234">
        <v>200</v>
      </c>
    </row>
    <row r="31" spans="1:4">
      <c r="A31" s="65"/>
      <c r="B31" s="142" t="s">
        <v>3004</v>
      </c>
      <c r="C31" s="233">
        <v>119</v>
      </c>
      <c r="D31" s="234">
        <v>377</v>
      </c>
    </row>
    <row r="32" spans="1:4">
      <c r="A32" s="65">
        <v>1</v>
      </c>
      <c r="B32" s="182" t="s">
        <v>485</v>
      </c>
      <c r="C32" s="227">
        <v>60</v>
      </c>
      <c r="D32" s="228">
        <v>90</v>
      </c>
    </row>
    <row r="33" spans="1:4">
      <c r="A33" s="65">
        <v>1</v>
      </c>
      <c r="B33" s="182" t="s">
        <v>2690</v>
      </c>
      <c r="C33" s="227">
        <v>320</v>
      </c>
      <c r="D33" s="228">
        <v>1536</v>
      </c>
    </row>
    <row r="34" spans="1:4" ht="25.5">
      <c r="A34" s="65">
        <v>1</v>
      </c>
      <c r="B34" s="181" t="s">
        <v>2691</v>
      </c>
      <c r="C34" s="227">
        <v>80</v>
      </c>
      <c r="D34" s="228">
        <v>570</v>
      </c>
    </row>
    <row r="35" spans="1:4">
      <c r="A35" s="65"/>
      <c r="B35" s="142" t="s">
        <v>1057</v>
      </c>
      <c r="C35" s="233">
        <v>251</v>
      </c>
      <c r="D35" s="234">
        <v>917</v>
      </c>
    </row>
    <row r="36" spans="1:4">
      <c r="A36" s="65"/>
      <c r="B36" s="142" t="s">
        <v>2692</v>
      </c>
      <c r="C36" s="233">
        <v>350</v>
      </c>
      <c r="D36" s="234">
        <v>700</v>
      </c>
    </row>
    <row r="37" spans="1:4">
      <c r="A37" s="65"/>
      <c r="B37" s="142" t="s">
        <v>2693</v>
      </c>
      <c r="C37" s="233">
        <v>195</v>
      </c>
      <c r="D37" s="234">
        <v>331</v>
      </c>
    </row>
    <row r="38" spans="1:4">
      <c r="A38" s="65"/>
      <c r="B38" s="142" t="s">
        <v>2694</v>
      </c>
      <c r="C38" s="233">
        <v>285</v>
      </c>
      <c r="D38" s="234">
        <v>484</v>
      </c>
    </row>
    <row r="39" spans="1:4">
      <c r="A39" s="65"/>
      <c r="B39" s="66" t="s">
        <v>1058</v>
      </c>
      <c r="C39" s="235">
        <v>491</v>
      </c>
      <c r="D39" s="236">
        <v>884</v>
      </c>
    </row>
    <row r="40" spans="1:4">
      <c r="A40" s="65"/>
      <c r="B40" s="66" t="s">
        <v>572</v>
      </c>
      <c r="C40" s="235">
        <v>45</v>
      </c>
      <c r="D40" s="236">
        <v>90</v>
      </c>
    </row>
    <row r="41" spans="1:4" ht="25.5">
      <c r="A41" s="65"/>
      <c r="B41" s="67" t="s">
        <v>584</v>
      </c>
      <c r="C41" s="235">
        <v>80</v>
      </c>
      <c r="D41" s="236">
        <v>120</v>
      </c>
    </row>
    <row r="42" spans="1:4">
      <c r="A42" s="65"/>
      <c r="B42" s="143" t="s">
        <v>486</v>
      </c>
      <c r="C42" s="233">
        <v>568</v>
      </c>
      <c r="D42" s="234">
        <v>1520</v>
      </c>
    </row>
    <row r="43" spans="1:4">
      <c r="A43" s="65"/>
      <c r="B43" s="143" t="s">
        <v>1418</v>
      </c>
      <c r="C43" s="233"/>
      <c r="D43" s="234">
        <v>60</v>
      </c>
    </row>
    <row r="44" spans="1:4">
      <c r="A44" s="65"/>
      <c r="B44" s="143" t="s">
        <v>487</v>
      </c>
      <c r="C44" s="233">
        <v>118</v>
      </c>
      <c r="D44" s="234">
        <v>251</v>
      </c>
    </row>
    <row r="45" spans="1:4">
      <c r="A45" s="65"/>
      <c r="B45" s="143" t="s">
        <v>2695</v>
      </c>
      <c r="C45" s="233">
        <v>107</v>
      </c>
      <c r="D45" s="234">
        <v>168</v>
      </c>
    </row>
    <row r="46" spans="1:4">
      <c r="A46" s="65"/>
      <c r="B46" s="113" t="s">
        <v>2696</v>
      </c>
      <c r="C46" s="235">
        <v>168</v>
      </c>
      <c r="D46" s="236">
        <v>340</v>
      </c>
    </row>
    <row r="47" spans="1:4">
      <c r="A47" s="65"/>
      <c r="B47" s="113" t="s">
        <v>2697</v>
      </c>
      <c r="C47" s="235">
        <v>46</v>
      </c>
      <c r="D47" s="236">
        <v>95</v>
      </c>
    </row>
    <row r="48" spans="1:4">
      <c r="A48" s="65"/>
      <c r="B48" s="113" t="s">
        <v>2698</v>
      </c>
      <c r="C48" s="235">
        <v>90</v>
      </c>
      <c r="D48" s="236">
        <v>180</v>
      </c>
    </row>
    <row r="49" spans="1:4">
      <c r="A49" s="65"/>
      <c r="B49" s="113" t="s">
        <v>2699</v>
      </c>
      <c r="C49" s="235">
        <v>40</v>
      </c>
      <c r="D49" s="236">
        <v>130</v>
      </c>
    </row>
    <row r="50" spans="1:4">
      <c r="A50" s="65"/>
      <c r="B50" s="113" t="s">
        <v>557</v>
      </c>
      <c r="C50" s="235">
        <v>50</v>
      </c>
      <c r="D50" s="236">
        <v>170</v>
      </c>
    </row>
    <row r="51" spans="1:4">
      <c r="A51" s="65"/>
      <c r="B51" s="113" t="s">
        <v>1357</v>
      </c>
      <c r="C51" s="235">
        <v>1473</v>
      </c>
      <c r="D51" s="236">
        <v>8163</v>
      </c>
    </row>
    <row r="52" spans="1:4">
      <c r="A52" s="65"/>
      <c r="B52" s="113" t="s">
        <v>488</v>
      </c>
      <c r="C52" s="235">
        <v>90</v>
      </c>
      <c r="D52" s="236">
        <v>250</v>
      </c>
    </row>
    <row r="53" spans="1:4">
      <c r="A53" s="94">
        <v>1</v>
      </c>
      <c r="B53" s="181" t="s">
        <v>489</v>
      </c>
      <c r="C53" s="227">
        <v>340</v>
      </c>
      <c r="D53" s="228">
        <v>1440</v>
      </c>
    </row>
    <row r="54" spans="1:4">
      <c r="A54" s="65">
        <v>1</v>
      </c>
      <c r="B54" s="181" t="s">
        <v>1356</v>
      </c>
      <c r="C54" s="227">
        <v>820</v>
      </c>
      <c r="D54" s="227">
        <v>1864</v>
      </c>
    </row>
    <row r="55" spans="1:4" ht="30" customHeight="1">
      <c r="A55" s="94">
        <v>1</v>
      </c>
      <c r="B55" s="181" t="s">
        <v>1452</v>
      </c>
      <c r="C55" s="227">
        <v>80</v>
      </c>
      <c r="D55" s="228">
        <v>2300</v>
      </c>
    </row>
    <row r="56" spans="1:4">
      <c r="A56" s="65"/>
      <c r="B56" s="113" t="s">
        <v>490</v>
      </c>
      <c r="C56" s="237">
        <v>4400</v>
      </c>
      <c r="D56" s="238">
        <v>20700</v>
      </c>
    </row>
    <row r="57" spans="1:4">
      <c r="A57" s="65"/>
      <c r="B57" s="143" t="s">
        <v>1059</v>
      </c>
      <c r="C57" s="239">
        <v>457</v>
      </c>
      <c r="D57" s="240">
        <v>2171</v>
      </c>
    </row>
    <row r="58" spans="1:4">
      <c r="A58" s="65"/>
      <c r="B58" s="143" t="s">
        <v>1060</v>
      </c>
      <c r="C58" s="239">
        <v>55</v>
      </c>
      <c r="D58" s="240">
        <v>83</v>
      </c>
    </row>
    <row r="59" spans="1:4">
      <c r="A59" s="65"/>
      <c r="B59" s="190" t="s">
        <v>1445</v>
      </c>
      <c r="C59" s="241">
        <v>200</v>
      </c>
      <c r="D59" s="242">
        <v>960</v>
      </c>
    </row>
    <row r="60" spans="1:4">
      <c r="A60" s="65"/>
      <c r="B60" s="190" t="s">
        <v>1428</v>
      </c>
      <c r="C60" s="241">
        <v>275</v>
      </c>
      <c r="D60" s="242">
        <v>825</v>
      </c>
    </row>
    <row r="61" spans="1:4">
      <c r="A61" s="65"/>
      <c r="B61" s="190" t="s">
        <v>2831</v>
      </c>
      <c r="C61" s="241">
        <f>26+45</f>
        <v>71</v>
      </c>
      <c r="D61" s="242">
        <f>71*1.6</f>
        <v>113.60000000000001</v>
      </c>
    </row>
    <row r="62" spans="1:4">
      <c r="A62" s="65"/>
      <c r="B62" s="190" t="s">
        <v>2832</v>
      </c>
      <c r="C62" s="241">
        <v>160</v>
      </c>
      <c r="D62" s="242">
        <f>160*1.6</f>
        <v>256</v>
      </c>
    </row>
    <row r="63" spans="1:4">
      <c r="A63" s="65"/>
      <c r="B63" s="190" t="s">
        <v>2833</v>
      </c>
      <c r="C63" s="241">
        <v>40</v>
      </c>
      <c r="D63" s="242">
        <f>40*1.6</f>
        <v>64</v>
      </c>
    </row>
    <row r="64" spans="1:4">
      <c r="A64" s="65"/>
      <c r="B64" s="190" t="s">
        <v>1341</v>
      </c>
      <c r="C64" s="241">
        <v>170</v>
      </c>
      <c r="D64" s="242">
        <v>680</v>
      </c>
    </row>
    <row r="65" spans="1:4">
      <c r="A65" s="65"/>
      <c r="B65" s="190" t="s">
        <v>2700</v>
      </c>
      <c r="C65" s="241">
        <v>784</v>
      </c>
      <c r="D65" s="242">
        <v>484</v>
      </c>
    </row>
    <row r="66" spans="1:4">
      <c r="A66" s="65"/>
      <c r="B66" s="190" t="s">
        <v>2701</v>
      </c>
      <c r="C66" s="241">
        <v>90</v>
      </c>
      <c r="D66" s="242">
        <v>180</v>
      </c>
    </row>
    <row r="67" spans="1:4">
      <c r="A67" s="65"/>
      <c r="B67" s="190" t="s">
        <v>1061</v>
      </c>
      <c r="C67" s="241">
        <v>581</v>
      </c>
      <c r="D67" s="242">
        <v>1546</v>
      </c>
    </row>
    <row r="68" spans="1:4">
      <c r="A68" s="65"/>
      <c r="B68" s="190" t="s">
        <v>1062</v>
      </c>
      <c r="C68" s="241">
        <v>103</v>
      </c>
      <c r="D68" s="242">
        <v>206</v>
      </c>
    </row>
    <row r="69" spans="1:4">
      <c r="A69" s="65"/>
      <c r="B69" s="190" t="s">
        <v>2702</v>
      </c>
      <c r="C69" s="241">
        <v>481</v>
      </c>
      <c r="D69" s="242">
        <v>1924</v>
      </c>
    </row>
    <row r="70" spans="1:4">
      <c r="A70" s="65"/>
      <c r="B70" s="190" t="s">
        <v>1430</v>
      </c>
      <c r="C70" s="241">
        <v>103</v>
      </c>
      <c r="D70" s="242">
        <v>200</v>
      </c>
    </row>
    <row r="71" spans="1:4">
      <c r="A71" s="65"/>
      <c r="B71" s="190" t="s">
        <v>2834</v>
      </c>
      <c r="C71" s="241">
        <v>30</v>
      </c>
      <c r="D71" s="242">
        <f>30*1.8</f>
        <v>54</v>
      </c>
    </row>
    <row r="72" spans="1:4">
      <c r="A72" s="65"/>
      <c r="B72" s="190" t="s">
        <v>2703</v>
      </c>
      <c r="C72" s="241">
        <v>220</v>
      </c>
      <c r="D72" s="242">
        <v>1100</v>
      </c>
    </row>
    <row r="73" spans="1:4">
      <c r="A73" s="65"/>
      <c r="B73" s="194" t="s">
        <v>1063</v>
      </c>
      <c r="C73" s="243">
        <v>175</v>
      </c>
      <c r="D73" s="244">
        <v>350</v>
      </c>
    </row>
    <row r="74" spans="1:4">
      <c r="A74" s="65"/>
      <c r="B74" s="113" t="s">
        <v>1065</v>
      </c>
      <c r="C74" s="235">
        <v>50</v>
      </c>
      <c r="D74" s="236">
        <v>150</v>
      </c>
    </row>
    <row r="75" spans="1:4">
      <c r="A75" s="65"/>
      <c r="B75" s="113" t="s">
        <v>1064</v>
      </c>
      <c r="C75" s="235">
        <v>620</v>
      </c>
      <c r="D75" s="236">
        <v>1364</v>
      </c>
    </row>
    <row r="76" spans="1:4">
      <c r="A76" s="65"/>
      <c r="B76" s="113" t="s">
        <v>1066</v>
      </c>
      <c r="C76" s="235">
        <v>1880</v>
      </c>
      <c r="D76" s="236">
        <v>2820</v>
      </c>
    </row>
    <row r="77" spans="1:4">
      <c r="A77" s="65">
        <v>1</v>
      </c>
      <c r="B77" s="183" t="s">
        <v>1068</v>
      </c>
      <c r="C77" s="229">
        <v>380</v>
      </c>
      <c r="D77" s="230">
        <v>950</v>
      </c>
    </row>
    <row r="78" spans="1:4">
      <c r="A78" s="65">
        <v>1</v>
      </c>
      <c r="B78" s="183" t="s">
        <v>1067</v>
      </c>
      <c r="C78" s="229">
        <v>412</v>
      </c>
      <c r="D78" s="230">
        <v>824</v>
      </c>
    </row>
    <row r="79" spans="1:4">
      <c r="A79" s="65"/>
      <c r="B79" s="113" t="s">
        <v>1380</v>
      </c>
      <c r="C79" s="245">
        <v>60</v>
      </c>
      <c r="D79" s="246">
        <v>120</v>
      </c>
    </row>
    <row r="80" spans="1:4">
      <c r="A80" s="65"/>
      <c r="B80" s="113" t="s">
        <v>1381</v>
      </c>
      <c r="C80" s="245">
        <v>75</v>
      </c>
      <c r="D80" s="246">
        <v>112</v>
      </c>
    </row>
    <row r="81" spans="1:4">
      <c r="A81" s="65"/>
      <c r="B81" s="143" t="s">
        <v>2704</v>
      </c>
      <c r="C81" s="233">
        <v>97</v>
      </c>
      <c r="D81" s="234">
        <v>280</v>
      </c>
    </row>
    <row r="82" spans="1:4">
      <c r="A82" s="65"/>
      <c r="B82" s="142" t="s">
        <v>2705</v>
      </c>
      <c r="C82" s="233">
        <v>140</v>
      </c>
      <c r="D82" s="234">
        <v>390</v>
      </c>
    </row>
    <row r="83" spans="1:4">
      <c r="A83" s="65"/>
      <c r="B83" s="142" t="s">
        <v>2706</v>
      </c>
      <c r="C83" s="233">
        <v>290</v>
      </c>
      <c r="D83" s="234">
        <v>1739</v>
      </c>
    </row>
    <row r="84" spans="1:4">
      <c r="A84" s="65"/>
      <c r="B84" s="142" t="s">
        <v>2707</v>
      </c>
      <c r="C84" s="233">
        <v>150</v>
      </c>
      <c r="D84" s="234">
        <v>300</v>
      </c>
    </row>
    <row r="85" spans="1:4">
      <c r="A85" s="65">
        <v>1</v>
      </c>
      <c r="B85" s="183" t="s">
        <v>491</v>
      </c>
      <c r="C85" s="229">
        <v>1100</v>
      </c>
      <c r="D85" s="230">
        <v>2420</v>
      </c>
    </row>
    <row r="86" spans="1:4">
      <c r="A86" s="65"/>
      <c r="B86" s="66" t="s">
        <v>492</v>
      </c>
      <c r="C86" s="235">
        <v>195</v>
      </c>
      <c r="D86" s="236">
        <v>488</v>
      </c>
    </row>
    <row r="87" spans="1:4">
      <c r="A87" s="65"/>
      <c r="B87" s="66" t="s">
        <v>494</v>
      </c>
      <c r="C87" s="235">
        <v>300</v>
      </c>
      <c r="D87" s="236">
        <v>500</v>
      </c>
    </row>
    <row r="88" spans="1:4">
      <c r="A88" s="65"/>
      <c r="B88" s="66" t="s">
        <v>493</v>
      </c>
      <c r="C88" s="235">
        <v>290</v>
      </c>
      <c r="D88" s="236">
        <v>440</v>
      </c>
    </row>
    <row r="89" spans="1:4">
      <c r="A89" s="65"/>
      <c r="B89" s="142" t="s">
        <v>1432</v>
      </c>
      <c r="C89" s="233">
        <v>54</v>
      </c>
      <c r="D89" s="234">
        <v>157</v>
      </c>
    </row>
    <row r="90" spans="1:4">
      <c r="A90" s="65"/>
      <c r="B90" s="142" t="s">
        <v>1440</v>
      </c>
      <c r="C90" s="233">
        <v>30</v>
      </c>
      <c r="D90" s="234">
        <v>45</v>
      </c>
    </row>
    <row r="91" spans="1:4">
      <c r="A91" s="65"/>
      <c r="B91" s="190" t="s">
        <v>2835</v>
      </c>
      <c r="C91" s="241">
        <v>28</v>
      </c>
      <c r="D91" s="242">
        <f>28*1.6</f>
        <v>44.800000000000004</v>
      </c>
    </row>
    <row r="92" spans="1:4">
      <c r="A92" s="65"/>
      <c r="B92" s="190" t="s">
        <v>2836</v>
      </c>
      <c r="C92" s="241">
        <v>50</v>
      </c>
      <c r="D92" s="242">
        <f>50*1.6</f>
        <v>80</v>
      </c>
    </row>
    <row r="93" spans="1:4" ht="25.5">
      <c r="A93" s="65"/>
      <c r="B93" s="195" t="s">
        <v>2837</v>
      </c>
      <c r="C93" s="241">
        <v>70</v>
      </c>
      <c r="D93" s="242">
        <f>70*1.6</f>
        <v>112</v>
      </c>
    </row>
    <row r="94" spans="1:4">
      <c r="A94" s="65"/>
      <c r="B94" s="195" t="s">
        <v>2838</v>
      </c>
      <c r="C94" s="241">
        <v>15</v>
      </c>
      <c r="D94" s="242">
        <f>15*1.6</f>
        <v>24</v>
      </c>
    </row>
    <row r="95" spans="1:4">
      <c r="A95" s="65"/>
      <c r="B95" s="142" t="s">
        <v>2839</v>
      </c>
      <c r="C95" s="233">
        <v>104</v>
      </c>
      <c r="D95" s="234">
        <v>171</v>
      </c>
    </row>
    <row r="96" spans="1:4">
      <c r="A96" s="65"/>
      <c r="B96" s="144" t="s">
        <v>1383</v>
      </c>
      <c r="C96" s="233">
        <v>98</v>
      </c>
      <c r="D96" s="234">
        <v>119</v>
      </c>
    </row>
    <row r="97" spans="1:4">
      <c r="A97" s="65">
        <v>1</v>
      </c>
      <c r="B97" s="181" t="s">
        <v>2708</v>
      </c>
      <c r="C97" s="227">
        <v>300</v>
      </c>
      <c r="D97" s="228">
        <v>1500</v>
      </c>
    </row>
    <row r="98" spans="1:4">
      <c r="A98" s="65">
        <v>1</v>
      </c>
      <c r="B98" s="181" t="s">
        <v>2709</v>
      </c>
      <c r="C98" s="227">
        <v>270</v>
      </c>
      <c r="D98" s="228">
        <v>1620</v>
      </c>
    </row>
    <row r="99" spans="1:4">
      <c r="A99" s="65"/>
      <c r="B99" s="143" t="s">
        <v>2710</v>
      </c>
      <c r="C99" s="233">
        <v>316</v>
      </c>
      <c r="D99" s="234">
        <v>700</v>
      </c>
    </row>
    <row r="100" spans="1:4">
      <c r="A100" s="65">
        <v>1</v>
      </c>
      <c r="B100" s="182" t="s">
        <v>2711</v>
      </c>
      <c r="C100" s="227">
        <v>20</v>
      </c>
      <c r="D100" s="228">
        <v>80</v>
      </c>
    </row>
    <row r="101" spans="1:4">
      <c r="A101" s="65">
        <v>1</v>
      </c>
      <c r="B101" s="182" t="s">
        <v>1069</v>
      </c>
      <c r="C101" s="227">
        <v>64</v>
      </c>
      <c r="D101" s="228">
        <v>192</v>
      </c>
    </row>
    <row r="102" spans="1:4">
      <c r="A102" s="65">
        <v>1</v>
      </c>
      <c r="B102" s="183" t="s">
        <v>1070</v>
      </c>
      <c r="C102" s="229">
        <v>45</v>
      </c>
      <c r="D102" s="230">
        <v>180</v>
      </c>
    </row>
    <row r="103" spans="1:4">
      <c r="A103" s="65"/>
      <c r="B103" s="143" t="s">
        <v>1071</v>
      </c>
      <c r="C103" s="233">
        <v>10</v>
      </c>
      <c r="D103" s="234">
        <v>30</v>
      </c>
    </row>
    <row r="104" spans="1:4">
      <c r="A104" s="65"/>
      <c r="B104" s="143" t="s">
        <v>2712</v>
      </c>
      <c r="C104" s="233">
        <v>30</v>
      </c>
      <c r="D104" s="234">
        <v>120</v>
      </c>
    </row>
    <row r="105" spans="1:4">
      <c r="A105" s="65"/>
      <c r="B105" s="143" t="s">
        <v>2713</v>
      </c>
      <c r="C105" s="233">
        <v>370</v>
      </c>
      <c r="D105" s="234">
        <f>370*2</f>
        <v>740</v>
      </c>
    </row>
    <row r="106" spans="1:4">
      <c r="A106" s="65"/>
      <c r="B106" s="143" t="s">
        <v>2714</v>
      </c>
      <c r="C106" s="233">
        <v>670</v>
      </c>
      <c r="D106" s="234">
        <v>1140</v>
      </c>
    </row>
    <row r="107" spans="1:4">
      <c r="A107" s="65"/>
      <c r="B107" s="143" t="s">
        <v>2715</v>
      </c>
      <c r="C107" s="233">
        <v>30</v>
      </c>
      <c r="D107" s="234">
        <v>60</v>
      </c>
    </row>
    <row r="108" spans="1:4">
      <c r="A108" s="65"/>
      <c r="B108" s="143" t="s">
        <v>2716</v>
      </c>
      <c r="C108" s="233">
        <v>251</v>
      </c>
      <c r="D108" s="234">
        <f>251*2</f>
        <v>502</v>
      </c>
    </row>
    <row r="109" spans="1:4">
      <c r="A109" s="65"/>
      <c r="B109" s="143" t="s">
        <v>2717</v>
      </c>
      <c r="C109" s="233">
        <v>50</v>
      </c>
      <c r="D109" s="234">
        <v>180</v>
      </c>
    </row>
    <row r="110" spans="1:4">
      <c r="A110" s="65"/>
      <c r="B110" s="143" t="s">
        <v>2718</v>
      </c>
      <c r="C110" s="233">
        <v>3003</v>
      </c>
      <c r="D110" s="234">
        <v>4204</v>
      </c>
    </row>
    <row r="111" spans="1:4">
      <c r="A111" s="65"/>
      <c r="B111" s="143" t="s">
        <v>2719</v>
      </c>
      <c r="C111" s="233">
        <v>3002</v>
      </c>
      <c r="D111" s="234">
        <v>4203</v>
      </c>
    </row>
    <row r="112" spans="1:4">
      <c r="A112" s="65"/>
      <c r="B112" s="113" t="s">
        <v>2720</v>
      </c>
      <c r="C112" s="235">
        <v>80</v>
      </c>
      <c r="D112" s="236">
        <f>80*3</f>
        <v>240</v>
      </c>
    </row>
    <row r="113" spans="1:4">
      <c r="A113" s="65"/>
      <c r="B113" s="113" t="s">
        <v>2721</v>
      </c>
      <c r="C113" s="235">
        <v>25</v>
      </c>
      <c r="D113" s="236">
        <v>330</v>
      </c>
    </row>
    <row r="114" spans="1:4">
      <c r="A114" s="65"/>
      <c r="B114" s="143" t="s">
        <v>575</v>
      </c>
      <c r="C114" s="233">
        <v>332</v>
      </c>
      <c r="D114" s="234">
        <v>790</v>
      </c>
    </row>
    <row r="115" spans="1:4">
      <c r="A115" s="65"/>
      <c r="B115" s="113" t="s">
        <v>1358</v>
      </c>
      <c r="C115" s="235">
        <v>240</v>
      </c>
      <c r="D115" s="236">
        <v>1200</v>
      </c>
    </row>
    <row r="116" spans="1:4">
      <c r="A116" s="65"/>
      <c r="B116" s="145" t="s">
        <v>2722</v>
      </c>
      <c r="C116" s="233">
        <v>150</v>
      </c>
      <c r="D116" s="234">
        <v>300</v>
      </c>
    </row>
    <row r="117" spans="1:4">
      <c r="A117" s="65"/>
      <c r="B117" s="145" t="s">
        <v>2723</v>
      </c>
      <c r="C117" s="233">
        <v>150</v>
      </c>
      <c r="D117" s="234">
        <v>300</v>
      </c>
    </row>
    <row r="118" spans="1:4">
      <c r="A118" s="65"/>
      <c r="B118" s="145" t="s">
        <v>495</v>
      </c>
      <c r="C118" s="233">
        <v>80</v>
      </c>
      <c r="D118" s="234">
        <v>200</v>
      </c>
    </row>
    <row r="119" spans="1:4">
      <c r="A119" s="65"/>
      <c r="B119" s="143" t="s">
        <v>2724</v>
      </c>
      <c r="C119" s="233">
        <v>35</v>
      </c>
      <c r="D119" s="234">
        <v>107</v>
      </c>
    </row>
    <row r="120" spans="1:4">
      <c r="A120" s="65">
        <v>1</v>
      </c>
      <c r="B120" s="182" t="s">
        <v>2725</v>
      </c>
      <c r="C120" s="227">
        <v>70</v>
      </c>
      <c r="D120" s="228">
        <v>140</v>
      </c>
    </row>
    <row r="121" spans="1:4">
      <c r="A121" s="65">
        <v>1</v>
      </c>
      <c r="B121" s="182" t="s">
        <v>2726</v>
      </c>
      <c r="C121" s="227">
        <v>80</v>
      </c>
      <c r="D121" s="228">
        <v>160</v>
      </c>
    </row>
    <row r="122" spans="1:4">
      <c r="A122" s="65">
        <v>1</v>
      </c>
      <c r="B122" s="182" t="s">
        <v>2727</v>
      </c>
      <c r="C122" s="227">
        <v>20</v>
      </c>
      <c r="D122" s="228">
        <v>40</v>
      </c>
    </row>
    <row r="123" spans="1:4">
      <c r="A123" s="65"/>
      <c r="B123" s="143" t="s">
        <v>1443</v>
      </c>
      <c r="C123" s="239">
        <v>40</v>
      </c>
      <c r="D123" s="240">
        <v>80</v>
      </c>
    </row>
    <row r="124" spans="1:4">
      <c r="A124" s="65"/>
      <c r="B124" s="143" t="s">
        <v>1444</v>
      </c>
      <c r="C124" s="239">
        <v>110</v>
      </c>
      <c r="D124" s="240">
        <v>220</v>
      </c>
    </row>
    <row r="125" spans="1:4">
      <c r="A125" s="65"/>
      <c r="B125" s="113" t="s">
        <v>297</v>
      </c>
      <c r="C125" s="235">
        <v>866</v>
      </c>
      <c r="D125" s="236">
        <v>1299</v>
      </c>
    </row>
    <row r="126" spans="1:4">
      <c r="A126" s="65">
        <v>1</v>
      </c>
      <c r="B126" s="182" t="s">
        <v>1339</v>
      </c>
      <c r="C126" s="227">
        <v>160</v>
      </c>
      <c r="D126" s="228">
        <v>480</v>
      </c>
    </row>
    <row r="127" spans="1:4">
      <c r="A127" s="65">
        <v>1</v>
      </c>
      <c r="B127" s="182" t="s">
        <v>2728</v>
      </c>
      <c r="C127" s="227">
        <v>210</v>
      </c>
      <c r="D127" s="228">
        <v>735</v>
      </c>
    </row>
    <row r="128" spans="1:4">
      <c r="A128" s="65">
        <v>1</v>
      </c>
      <c r="B128" s="182" t="s">
        <v>2729</v>
      </c>
      <c r="C128" s="227">
        <v>613</v>
      </c>
      <c r="D128" s="228">
        <v>1530</v>
      </c>
    </row>
    <row r="129" spans="1:4" ht="25.5">
      <c r="A129" s="65"/>
      <c r="B129" s="145" t="s">
        <v>1340</v>
      </c>
      <c r="C129" s="233">
        <v>60</v>
      </c>
      <c r="D129" s="234">
        <v>180</v>
      </c>
    </row>
    <row r="130" spans="1:4">
      <c r="A130" s="65">
        <v>1</v>
      </c>
      <c r="B130" s="183" t="s">
        <v>2730</v>
      </c>
      <c r="C130" s="231">
        <v>510</v>
      </c>
      <c r="D130" s="232">
        <v>765</v>
      </c>
    </row>
    <row r="131" spans="1:4">
      <c r="A131" s="65">
        <v>1</v>
      </c>
      <c r="B131" s="183" t="s">
        <v>1074</v>
      </c>
      <c r="C131" s="231">
        <v>85</v>
      </c>
      <c r="D131" s="232">
        <v>340</v>
      </c>
    </row>
    <row r="132" spans="1:4">
      <c r="A132" s="146">
        <v>1</v>
      </c>
      <c r="B132" s="185" t="s">
        <v>496</v>
      </c>
      <c r="C132" s="247"/>
      <c r="D132" s="248">
        <v>360</v>
      </c>
    </row>
    <row r="133" spans="1:4">
      <c r="A133" s="65">
        <v>1</v>
      </c>
      <c r="B133" s="182" t="s">
        <v>1073</v>
      </c>
      <c r="C133" s="227">
        <v>310</v>
      </c>
      <c r="D133" s="228">
        <v>1250</v>
      </c>
    </row>
    <row r="134" spans="1:4">
      <c r="A134" s="65">
        <v>1</v>
      </c>
      <c r="B134" s="182" t="s">
        <v>1072</v>
      </c>
      <c r="C134" s="227">
        <v>70</v>
      </c>
      <c r="D134" s="228">
        <v>175</v>
      </c>
    </row>
    <row r="135" spans="1:4">
      <c r="A135" s="65">
        <v>1</v>
      </c>
      <c r="B135" s="183" t="s">
        <v>1076</v>
      </c>
      <c r="C135" s="231">
        <v>85</v>
      </c>
      <c r="D135" s="232">
        <v>340</v>
      </c>
    </row>
    <row r="136" spans="1:4">
      <c r="A136" s="65">
        <v>1</v>
      </c>
      <c r="B136" s="183" t="s">
        <v>1075</v>
      </c>
      <c r="C136" s="231">
        <v>510</v>
      </c>
      <c r="D136" s="232">
        <v>2040</v>
      </c>
    </row>
    <row r="137" spans="1:4">
      <c r="A137" s="65">
        <v>1</v>
      </c>
      <c r="B137" s="183" t="s">
        <v>497</v>
      </c>
      <c r="C137" s="231">
        <v>210</v>
      </c>
      <c r="D137" s="232">
        <v>440</v>
      </c>
    </row>
    <row r="138" spans="1:4">
      <c r="A138" s="65"/>
      <c r="B138" s="143" t="s">
        <v>1077</v>
      </c>
      <c r="C138" s="233">
        <v>491</v>
      </c>
      <c r="D138" s="234">
        <v>740</v>
      </c>
    </row>
    <row r="139" spans="1:4">
      <c r="A139" s="65"/>
      <c r="B139" s="143" t="s">
        <v>1078</v>
      </c>
      <c r="C139" s="233">
        <v>510</v>
      </c>
      <c r="D139" s="234">
        <v>1020</v>
      </c>
    </row>
    <row r="140" spans="1:4">
      <c r="A140" s="65"/>
      <c r="B140" s="143" t="s">
        <v>1079</v>
      </c>
      <c r="C140" s="233">
        <v>802</v>
      </c>
      <c r="D140" s="234">
        <v>2435</v>
      </c>
    </row>
    <row r="141" spans="1:4">
      <c r="A141" s="65"/>
      <c r="B141" s="143" t="s">
        <v>2731</v>
      </c>
      <c r="C141" s="233">
        <v>318</v>
      </c>
      <c r="D141" s="234">
        <v>540</v>
      </c>
    </row>
    <row r="142" spans="1:4" ht="25.5">
      <c r="A142" s="65"/>
      <c r="B142" s="145" t="s">
        <v>3016</v>
      </c>
      <c r="C142" s="233">
        <v>630</v>
      </c>
      <c r="D142" s="234">
        <v>1890</v>
      </c>
    </row>
    <row r="143" spans="1:4">
      <c r="A143" s="65"/>
      <c r="B143" s="143" t="s">
        <v>3015</v>
      </c>
      <c r="C143" s="233">
        <v>860</v>
      </c>
      <c r="D143" s="234">
        <v>1290</v>
      </c>
    </row>
    <row r="144" spans="1:4">
      <c r="A144" s="65"/>
      <c r="B144" s="143" t="s">
        <v>498</v>
      </c>
      <c r="C144" s="233">
        <v>1010</v>
      </c>
      <c r="D144" s="234">
        <v>4040</v>
      </c>
    </row>
    <row r="145" spans="1:8">
      <c r="A145" s="65"/>
      <c r="B145" s="143" t="s">
        <v>499</v>
      </c>
      <c r="C145" s="233">
        <v>535</v>
      </c>
      <c r="D145" s="234">
        <v>2140</v>
      </c>
    </row>
    <row r="146" spans="1:8" ht="25.5">
      <c r="A146" s="65">
        <v>1</v>
      </c>
      <c r="B146" s="184" t="s">
        <v>2732</v>
      </c>
      <c r="C146" s="229">
        <v>500</v>
      </c>
      <c r="D146" s="230">
        <v>750</v>
      </c>
    </row>
    <row r="147" spans="1:8">
      <c r="A147" s="65">
        <v>1</v>
      </c>
      <c r="B147" s="183" t="s">
        <v>2733</v>
      </c>
      <c r="C147" s="229">
        <v>570</v>
      </c>
      <c r="D147" s="230">
        <v>1425</v>
      </c>
    </row>
    <row r="148" spans="1:8">
      <c r="A148" s="65"/>
      <c r="B148" s="142" t="s">
        <v>2734</v>
      </c>
      <c r="C148" s="233">
        <v>520</v>
      </c>
      <c r="D148" s="234">
        <v>962</v>
      </c>
    </row>
    <row r="149" spans="1:8" ht="25.5">
      <c r="A149" s="65"/>
      <c r="B149" s="144" t="s">
        <v>2735</v>
      </c>
      <c r="C149" s="233">
        <v>35</v>
      </c>
      <c r="D149" s="234">
        <v>70</v>
      </c>
    </row>
    <row r="150" spans="1:8">
      <c r="A150" s="65"/>
      <c r="B150" s="142" t="s">
        <v>470</v>
      </c>
      <c r="C150" s="233">
        <v>47</v>
      </c>
      <c r="D150" s="234">
        <v>972</v>
      </c>
    </row>
    <row r="151" spans="1:8">
      <c r="A151" s="65"/>
      <c r="B151" s="142" t="s">
        <v>2736</v>
      </c>
      <c r="C151" s="233">
        <v>260</v>
      </c>
      <c r="D151" s="234">
        <f>1.8*260</f>
        <v>468</v>
      </c>
    </row>
    <row r="152" spans="1:8">
      <c r="A152" s="65"/>
      <c r="B152" s="144" t="s">
        <v>2737</v>
      </c>
      <c r="C152" s="233">
        <v>260</v>
      </c>
      <c r="D152" s="234">
        <f>2*260</f>
        <v>520</v>
      </c>
    </row>
    <row r="153" spans="1:8">
      <c r="A153" s="65"/>
      <c r="B153" s="144" t="s">
        <v>2738</v>
      </c>
      <c r="C153" s="233">
        <v>72</v>
      </c>
      <c r="D153" s="234">
        <f>72*2</f>
        <v>144</v>
      </c>
    </row>
    <row r="154" spans="1:8">
      <c r="A154" s="65"/>
      <c r="B154" s="144" t="s">
        <v>2739</v>
      </c>
      <c r="C154" s="233">
        <v>60</v>
      </c>
      <c r="D154" s="234">
        <f>60*2</f>
        <v>120</v>
      </c>
    </row>
    <row r="155" spans="1:8">
      <c r="A155" s="65"/>
      <c r="B155" s="143" t="s">
        <v>2740</v>
      </c>
      <c r="C155" s="233">
        <v>90</v>
      </c>
      <c r="D155" s="234">
        <f>1.8*90</f>
        <v>162</v>
      </c>
    </row>
    <row r="156" spans="1:8">
      <c r="A156" s="65"/>
      <c r="B156" s="143" t="s">
        <v>1080</v>
      </c>
      <c r="C156" s="233">
        <v>72</v>
      </c>
      <c r="D156" s="234">
        <v>31</v>
      </c>
    </row>
    <row r="157" spans="1:8" s="147" customFormat="1">
      <c r="A157" s="264"/>
      <c r="B157" s="143" t="s">
        <v>1081</v>
      </c>
      <c r="C157" s="239">
        <v>1540</v>
      </c>
      <c r="D157" s="240">
        <v>2500</v>
      </c>
      <c r="F157" s="148"/>
      <c r="H157" s="148"/>
    </row>
    <row r="158" spans="1:8">
      <c r="A158" s="65"/>
      <c r="B158" s="143" t="s">
        <v>500</v>
      </c>
      <c r="C158" s="233">
        <v>300</v>
      </c>
      <c r="D158" s="234">
        <v>1260</v>
      </c>
    </row>
    <row r="159" spans="1:8">
      <c r="A159" s="65"/>
      <c r="B159" s="143" t="s">
        <v>2741</v>
      </c>
      <c r="C159" s="233">
        <v>350</v>
      </c>
      <c r="D159" s="234">
        <f>1.6*350</f>
        <v>560</v>
      </c>
    </row>
    <row r="160" spans="1:8">
      <c r="A160" s="65"/>
      <c r="B160" s="143" t="s">
        <v>2742</v>
      </c>
      <c r="C160" s="233">
        <v>712</v>
      </c>
      <c r="D160" s="234">
        <v>3197</v>
      </c>
    </row>
    <row r="161" spans="1:4">
      <c r="A161" s="65"/>
      <c r="B161" s="143" t="s">
        <v>2743</v>
      </c>
      <c r="C161" s="233">
        <v>90</v>
      </c>
      <c r="D161" s="234">
        <f>90*1.8</f>
        <v>162</v>
      </c>
    </row>
    <row r="162" spans="1:4">
      <c r="A162" s="65"/>
      <c r="B162" s="103" t="s">
        <v>1083</v>
      </c>
      <c r="C162" s="245">
        <v>60</v>
      </c>
      <c r="D162" s="246">
        <v>120</v>
      </c>
    </row>
    <row r="163" spans="1:4">
      <c r="A163" s="65"/>
      <c r="B163" s="143" t="s">
        <v>1082</v>
      </c>
      <c r="C163" s="233">
        <v>230</v>
      </c>
      <c r="D163" s="234">
        <v>460</v>
      </c>
    </row>
    <row r="164" spans="1:4">
      <c r="A164" s="65">
        <v>1</v>
      </c>
      <c r="B164" s="183" t="s">
        <v>2840</v>
      </c>
      <c r="C164" s="229">
        <v>400</v>
      </c>
      <c r="D164" s="230">
        <v>900</v>
      </c>
    </row>
    <row r="165" spans="1:4">
      <c r="A165" s="65">
        <v>1</v>
      </c>
      <c r="B165" s="183" t="s">
        <v>2841</v>
      </c>
      <c r="C165" s="229">
        <v>270</v>
      </c>
      <c r="D165" s="230">
        <v>1200</v>
      </c>
    </row>
    <row r="166" spans="1:4">
      <c r="A166" s="65"/>
      <c r="B166" s="66" t="s">
        <v>2842</v>
      </c>
      <c r="C166" s="235">
        <v>100</v>
      </c>
      <c r="D166" s="236">
        <v>200</v>
      </c>
    </row>
    <row r="167" spans="1:4">
      <c r="A167" s="65"/>
      <c r="B167" s="66" t="s">
        <v>2843</v>
      </c>
      <c r="C167" s="235">
        <v>60</v>
      </c>
      <c r="D167" s="236">
        <v>120</v>
      </c>
    </row>
    <row r="168" spans="1:4">
      <c r="A168" s="65"/>
      <c r="B168" s="142" t="s">
        <v>1084</v>
      </c>
      <c r="C168" s="233">
        <v>152</v>
      </c>
      <c r="D168" s="234">
        <v>908</v>
      </c>
    </row>
    <row r="169" spans="1:4">
      <c r="A169" s="65"/>
      <c r="B169" s="143" t="s">
        <v>1085</v>
      </c>
      <c r="C169" s="233">
        <v>74</v>
      </c>
      <c r="D169" s="234">
        <v>19</v>
      </c>
    </row>
    <row r="170" spans="1:4">
      <c r="A170" s="65"/>
      <c r="B170" s="143" t="s">
        <v>1086</v>
      </c>
      <c r="C170" s="233">
        <v>322</v>
      </c>
      <c r="D170" s="234">
        <v>1000</v>
      </c>
    </row>
    <row r="171" spans="1:4">
      <c r="A171" s="65">
        <v>1</v>
      </c>
      <c r="B171" s="183" t="s">
        <v>2744</v>
      </c>
      <c r="C171" s="229">
        <v>100</v>
      </c>
      <c r="D171" s="230">
        <v>300</v>
      </c>
    </row>
    <row r="172" spans="1:4">
      <c r="A172" s="65"/>
      <c r="B172" s="113" t="s">
        <v>2745</v>
      </c>
      <c r="C172" s="235">
        <v>286</v>
      </c>
      <c r="D172" s="236">
        <f>1.6*286</f>
        <v>457.6</v>
      </c>
    </row>
    <row r="173" spans="1:4">
      <c r="A173" s="65"/>
      <c r="B173" s="113" t="s">
        <v>2746</v>
      </c>
      <c r="C173" s="235">
        <v>175</v>
      </c>
      <c r="D173" s="236">
        <f>1.4*175</f>
        <v>244.99999999999997</v>
      </c>
    </row>
    <row r="174" spans="1:4">
      <c r="A174" s="65"/>
      <c r="B174" s="143" t="s">
        <v>2747</v>
      </c>
      <c r="C174" s="233">
        <v>240</v>
      </c>
      <c r="D174" s="234">
        <v>600</v>
      </c>
    </row>
    <row r="175" spans="1:4">
      <c r="A175" s="65"/>
      <c r="B175" s="143" t="s">
        <v>2748</v>
      </c>
      <c r="C175" s="233">
        <v>730</v>
      </c>
      <c r="D175" s="234">
        <f>730*1.5</f>
        <v>1095</v>
      </c>
    </row>
    <row r="176" spans="1:4">
      <c r="A176" s="65">
        <v>1</v>
      </c>
      <c r="B176" s="182" t="s">
        <v>2749</v>
      </c>
      <c r="C176" s="227">
        <v>60</v>
      </c>
      <c r="D176" s="228">
        <v>120</v>
      </c>
    </row>
    <row r="177" spans="1:4">
      <c r="A177" s="65">
        <v>1</v>
      </c>
      <c r="B177" s="183" t="s">
        <v>2750</v>
      </c>
      <c r="C177" s="229">
        <v>80</v>
      </c>
      <c r="D177" s="230">
        <f>1.4*80</f>
        <v>112</v>
      </c>
    </row>
    <row r="178" spans="1:4">
      <c r="A178" s="65">
        <v>1</v>
      </c>
      <c r="B178" s="183" t="s">
        <v>2751</v>
      </c>
      <c r="C178" s="229">
        <v>260</v>
      </c>
      <c r="D178" s="230">
        <f>1.8*260</f>
        <v>468</v>
      </c>
    </row>
    <row r="179" spans="1:4">
      <c r="A179" s="65"/>
      <c r="B179" s="149" t="s">
        <v>2752</v>
      </c>
      <c r="C179" s="246">
        <v>46</v>
      </c>
      <c r="D179" s="246">
        <v>64</v>
      </c>
    </row>
    <row r="180" spans="1:4">
      <c r="A180" s="65"/>
      <c r="B180" s="144" t="s">
        <v>2753</v>
      </c>
      <c r="C180" s="233">
        <f>170</f>
        <v>170</v>
      </c>
      <c r="D180" s="234">
        <v>510</v>
      </c>
    </row>
    <row r="181" spans="1:4">
      <c r="A181" s="65">
        <v>1</v>
      </c>
      <c r="B181" s="182" t="s">
        <v>1087</v>
      </c>
      <c r="C181" s="227">
        <v>164</v>
      </c>
      <c r="D181" s="228">
        <v>1039</v>
      </c>
    </row>
    <row r="182" spans="1:4">
      <c r="A182" s="65"/>
      <c r="B182" s="143" t="s">
        <v>1088</v>
      </c>
      <c r="C182" s="233">
        <v>1516</v>
      </c>
      <c r="D182" s="234">
        <v>7580</v>
      </c>
    </row>
    <row r="183" spans="1:4">
      <c r="A183" s="65"/>
      <c r="B183" s="143" t="s">
        <v>2754</v>
      </c>
      <c r="C183" s="233">
        <v>80</v>
      </c>
      <c r="D183" s="234">
        <f>80*4</f>
        <v>320</v>
      </c>
    </row>
    <row r="184" spans="1:4">
      <c r="A184" s="65"/>
      <c r="B184" s="143" t="s">
        <v>2755</v>
      </c>
      <c r="C184" s="233">
        <v>80</v>
      </c>
      <c r="D184" s="234">
        <v>160</v>
      </c>
    </row>
    <row r="185" spans="1:4">
      <c r="A185" s="65"/>
      <c r="B185" s="143" t="s">
        <v>2844</v>
      </c>
      <c r="C185" s="233">
        <v>60</v>
      </c>
      <c r="D185" s="234">
        <v>90</v>
      </c>
    </row>
    <row r="186" spans="1:4">
      <c r="A186" s="65"/>
      <c r="B186" s="143" t="s">
        <v>2845</v>
      </c>
      <c r="C186" s="233">
        <v>50</v>
      </c>
      <c r="D186" s="234">
        <v>50</v>
      </c>
    </row>
    <row r="187" spans="1:4">
      <c r="A187" s="65"/>
      <c r="B187" s="143" t="s">
        <v>2846</v>
      </c>
      <c r="C187" s="233">
        <v>80</v>
      </c>
      <c r="D187" s="234">
        <v>320</v>
      </c>
    </row>
    <row r="188" spans="1:4">
      <c r="A188" s="65">
        <v>1</v>
      </c>
      <c r="B188" s="183" t="s">
        <v>1382</v>
      </c>
      <c r="C188" s="229">
        <v>919</v>
      </c>
      <c r="D188" s="230">
        <v>3729</v>
      </c>
    </row>
    <row r="189" spans="1:4">
      <c r="A189" s="65"/>
      <c r="B189" s="145" t="s">
        <v>2847</v>
      </c>
      <c r="C189" s="233">
        <v>580</v>
      </c>
      <c r="D189" s="234">
        <v>1450</v>
      </c>
    </row>
    <row r="190" spans="1:4">
      <c r="A190" s="65">
        <v>1</v>
      </c>
      <c r="B190" s="184" t="s">
        <v>2848</v>
      </c>
      <c r="C190" s="229">
        <v>45</v>
      </c>
      <c r="D190" s="230">
        <f>45*5</f>
        <v>225</v>
      </c>
    </row>
    <row r="191" spans="1:4">
      <c r="A191" s="65">
        <v>1</v>
      </c>
      <c r="B191" s="185" t="s">
        <v>501</v>
      </c>
      <c r="C191" s="247">
        <v>20</v>
      </c>
      <c r="D191" s="248">
        <v>300</v>
      </c>
    </row>
    <row r="192" spans="1:4">
      <c r="A192" s="65">
        <v>1</v>
      </c>
      <c r="B192" s="182" t="s">
        <v>580</v>
      </c>
      <c r="C192" s="227">
        <v>300</v>
      </c>
      <c r="D192" s="228">
        <v>1200</v>
      </c>
    </row>
    <row r="193" spans="1:4" ht="25.5">
      <c r="A193" s="65">
        <v>1</v>
      </c>
      <c r="B193" s="184" t="s">
        <v>581</v>
      </c>
      <c r="C193" s="231">
        <v>120</v>
      </c>
      <c r="D193" s="232">
        <v>600</v>
      </c>
    </row>
    <row r="194" spans="1:4">
      <c r="A194" s="94"/>
      <c r="B194" s="142" t="s">
        <v>2849</v>
      </c>
      <c r="C194" s="233">
        <v>30</v>
      </c>
      <c r="D194" s="234">
        <v>35</v>
      </c>
    </row>
    <row r="195" spans="1:4">
      <c r="A195" s="94"/>
      <c r="B195" s="142" t="s">
        <v>1089</v>
      </c>
      <c r="C195" s="233">
        <v>226</v>
      </c>
      <c r="D195" s="234">
        <v>673</v>
      </c>
    </row>
    <row r="196" spans="1:4">
      <c r="A196" s="65"/>
      <c r="B196" s="142" t="s">
        <v>2850</v>
      </c>
      <c r="C196" s="233">
        <v>301</v>
      </c>
      <c r="D196" s="234">
        <v>855</v>
      </c>
    </row>
    <row r="197" spans="1:4">
      <c r="A197" s="65"/>
      <c r="B197" s="66" t="s">
        <v>2851</v>
      </c>
      <c r="C197" s="235">
        <v>500</v>
      </c>
      <c r="D197" s="236">
        <v>1030</v>
      </c>
    </row>
    <row r="198" spans="1:4">
      <c r="A198" s="65"/>
      <c r="B198" s="66" t="s">
        <v>2852</v>
      </c>
      <c r="C198" s="235">
        <v>649</v>
      </c>
      <c r="D198" s="236">
        <v>1430</v>
      </c>
    </row>
    <row r="199" spans="1:4">
      <c r="A199" s="65"/>
      <c r="B199" s="66" t="s">
        <v>1090</v>
      </c>
      <c r="C199" s="235">
        <v>394</v>
      </c>
      <c r="D199" s="236">
        <v>1271</v>
      </c>
    </row>
    <row r="200" spans="1:4" ht="38.25">
      <c r="A200" s="65"/>
      <c r="B200" s="67" t="s">
        <v>1450</v>
      </c>
      <c r="C200" s="235">
        <v>50</v>
      </c>
      <c r="D200" s="236">
        <v>150</v>
      </c>
    </row>
    <row r="201" spans="1:4">
      <c r="A201" s="65">
        <v>1</v>
      </c>
      <c r="B201" s="182" t="s">
        <v>1091</v>
      </c>
      <c r="C201" s="227">
        <v>564</v>
      </c>
      <c r="D201" s="228">
        <v>2940</v>
      </c>
    </row>
    <row r="202" spans="1:4">
      <c r="A202" s="65"/>
      <c r="B202" s="142" t="s">
        <v>1092</v>
      </c>
      <c r="C202" s="233">
        <v>1168</v>
      </c>
      <c r="D202" s="234">
        <v>5430</v>
      </c>
    </row>
    <row r="203" spans="1:4">
      <c r="A203" s="65"/>
      <c r="B203" s="142" t="s">
        <v>1429</v>
      </c>
      <c r="C203" s="233">
        <v>127</v>
      </c>
      <c r="D203" s="234">
        <v>233</v>
      </c>
    </row>
    <row r="204" spans="1:4">
      <c r="A204" s="65"/>
      <c r="B204" s="142" t="s">
        <v>1093</v>
      </c>
      <c r="C204" s="233">
        <v>24</v>
      </c>
      <c r="D204" s="234">
        <v>423</v>
      </c>
    </row>
    <row r="205" spans="1:4">
      <c r="A205" s="65"/>
      <c r="B205" s="142" t="s">
        <v>1094</v>
      </c>
      <c r="C205" s="233">
        <v>331</v>
      </c>
      <c r="D205" s="234">
        <v>1049</v>
      </c>
    </row>
    <row r="206" spans="1:4">
      <c r="A206" s="65"/>
      <c r="B206" s="142" t="s">
        <v>1095</v>
      </c>
      <c r="C206" s="233">
        <v>565</v>
      </c>
      <c r="D206" s="234">
        <v>1718</v>
      </c>
    </row>
    <row r="207" spans="1:4">
      <c r="A207" s="65"/>
      <c r="B207" s="142" t="s">
        <v>1096</v>
      </c>
      <c r="C207" s="233">
        <v>131</v>
      </c>
      <c r="D207" s="234">
        <v>21</v>
      </c>
    </row>
    <row r="208" spans="1:4">
      <c r="A208" s="65"/>
      <c r="B208" s="142" t="s">
        <v>1097</v>
      </c>
      <c r="C208" s="233">
        <v>231</v>
      </c>
      <c r="D208" s="234">
        <v>1780</v>
      </c>
    </row>
    <row r="209" spans="1:4">
      <c r="A209" s="65"/>
      <c r="B209" s="142" t="s">
        <v>2853</v>
      </c>
      <c r="C209" s="233">
        <v>285</v>
      </c>
      <c r="D209" s="234">
        <v>420</v>
      </c>
    </row>
    <row r="210" spans="1:4">
      <c r="A210" s="65"/>
      <c r="B210" s="144" t="s">
        <v>571</v>
      </c>
      <c r="C210" s="233">
        <v>70</v>
      </c>
      <c r="D210" s="234">
        <v>280</v>
      </c>
    </row>
    <row r="211" spans="1:4">
      <c r="A211" s="65"/>
      <c r="B211" s="142" t="s">
        <v>1098</v>
      </c>
      <c r="C211" s="233">
        <v>338</v>
      </c>
      <c r="D211" s="234">
        <v>659</v>
      </c>
    </row>
    <row r="212" spans="1:4">
      <c r="A212" s="65"/>
      <c r="B212" s="142" t="s">
        <v>1099</v>
      </c>
      <c r="C212" s="233">
        <v>579</v>
      </c>
      <c r="D212" s="234">
        <v>2042</v>
      </c>
    </row>
    <row r="213" spans="1:4">
      <c r="A213" s="65"/>
      <c r="B213" s="66" t="s">
        <v>2854</v>
      </c>
      <c r="C213" s="235">
        <v>469</v>
      </c>
      <c r="D213" s="236">
        <v>730</v>
      </c>
    </row>
    <row r="214" spans="1:4">
      <c r="A214" s="65"/>
      <c r="B214" s="66" t="s">
        <v>2855</v>
      </c>
      <c r="C214" s="235">
        <v>180</v>
      </c>
      <c r="D214" s="236">
        <v>280</v>
      </c>
    </row>
    <row r="215" spans="1:4">
      <c r="A215" s="65"/>
      <c r="B215" s="142" t="s">
        <v>2856</v>
      </c>
      <c r="C215" s="233">
        <v>512</v>
      </c>
      <c r="D215" s="234">
        <v>2560</v>
      </c>
    </row>
    <row r="216" spans="1:4">
      <c r="A216" s="65"/>
      <c r="B216" s="142" t="s">
        <v>2857</v>
      </c>
      <c r="C216" s="233">
        <v>900</v>
      </c>
      <c r="D216" s="234">
        <v>3550</v>
      </c>
    </row>
    <row r="217" spans="1:4">
      <c r="A217" s="65"/>
      <c r="B217" s="142" t="s">
        <v>2858</v>
      </c>
      <c r="C217" s="233">
        <v>900</v>
      </c>
      <c r="D217" s="234">
        <f>900*1.5</f>
        <v>1350</v>
      </c>
    </row>
    <row r="218" spans="1:4" ht="25.5">
      <c r="A218" s="65"/>
      <c r="B218" s="67" t="s">
        <v>1343</v>
      </c>
      <c r="C218" s="235">
        <v>640</v>
      </c>
      <c r="D218" s="236">
        <v>1570</v>
      </c>
    </row>
    <row r="219" spans="1:4">
      <c r="A219" s="65"/>
      <c r="B219" s="66" t="s">
        <v>1342</v>
      </c>
      <c r="C219" s="235">
        <v>55</v>
      </c>
      <c r="D219" s="236">
        <v>165</v>
      </c>
    </row>
    <row r="220" spans="1:4">
      <c r="A220" s="65"/>
      <c r="B220" s="66" t="s">
        <v>2859</v>
      </c>
      <c r="C220" s="245">
        <v>150</v>
      </c>
      <c r="D220" s="246">
        <v>370</v>
      </c>
    </row>
    <row r="221" spans="1:4">
      <c r="A221" s="65"/>
      <c r="B221" s="66" t="s">
        <v>2860</v>
      </c>
      <c r="C221" s="245">
        <v>20</v>
      </c>
      <c r="D221" s="246">
        <v>200</v>
      </c>
    </row>
    <row r="222" spans="1:4">
      <c r="A222" s="65"/>
      <c r="B222" s="66" t="s">
        <v>2861</v>
      </c>
      <c r="C222" s="245">
        <v>505</v>
      </c>
      <c r="D222" s="246">
        <v>1165</v>
      </c>
    </row>
    <row r="223" spans="1:4">
      <c r="A223" s="65"/>
      <c r="B223" s="66" t="s">
        <v>1100</v>
      </c>
      <c r="C223" s="245">
        <v>65</v>
      </c>
      <c r="D223" s="246">
        <v>130</v>
      </c>
    </row>
    <row r="224" spans="1:4">
      <c r="A224" s="65"/>
      <c r="B224" s="142" t="s">
        <v>2862</v>
      </c>
      <c r="C224" s="233">
        <v>17</v>
      </c>
      <c r="D224" s="234">
        <v>122</v>
      </c>
    </row>
    <row r="225" spans="1:4">
      <c r="A225" s="65"/>
      <c r="B225" s="142" t="s">
        <v>2863</v>
      </c>
      <c r="C225" s="233">
        <v>250</v>
      </c>
      <c r="D225" s="234">
        <v>370</v>
      </c>
    </row>
    <row r="226" spans="1:4">
      <c r="A226" s="65"/>
      <c r="B226" s="66" t="s">
        <v>1101</v>
      </c>
      <c r="C226" s="245">
        <v>860</v>
      </c>
      <c r="D226" s="246">
        <v>1720</v>
      </c>
    </row>
    <row r="227" spans="1:4">
      <c r="A227" s="65"/>
      <c r="B227" s="142" t="s">
        <v>2864</v>
      </c>
      <c r="C227" s="233">
        <v>173</v>
      </c>
      <c r="D227" s="234">
        <v>300</v>
      </c>
    </row>
    <row r="228" spans="1:4">
      <c r="A228" s="65"/>
      <c r="B228" s="66" t="s">
        <v>1102</v>
      </c>
      <c r="C228" s="245">
        <v>300</v>
      </c>
      <c r="D228" s="246">
        <v>450</v>
      </c>
    </row>
    <row r="229" spans="1:4">
      <c r="A229" s="65"/>
      <c r="B229" s="66" t="s">
        <v>1103</v>
      </c>
      <c r="C229" s="235">
        <v>788</v>
      </c>
      <c r="D229" s="236">
        <v>4709</v>
      </c>
    </row>
    <row r="230" spans="1:4">
      <c r="A230" s="65"/>
      <c r="B230" s="142" t="s">
        <v>1105</v>
      </c>
      <c r="C230" s="233">
        <v>330</v>
      </c>
      <c r="D230" s="234">
        <v>700</v>
      </c>
    </row>
    <row r="231" spans="1:4">
      <c r="A231" s="65"/>
      <c r="B231" s="142" t="s">
        <v>1104</v>
      </c>
      <c r="C231" s="233">
        <v>315</v>
      </c>
      <c r="D231" s="234">
        <v>630</v>
      </c>
    </row>
    <row r="232" spans="1:4">
      <c r="A232" s="65"/>
      <c r="B232" s="142" t="s">
        <v>3005</v>
      </c>
      <c r="C232" s="233">
        <v>429</v>
      </c>
      <c r="D232" s="234">
        <v>1210</v>
      </c>
    </row>
    <row r="233" spans="1:4" ht="25.5">
      <c r="A233" s="65"/>
      <c r="B233" s="67" t="s">
        <v>1416</v>
      </c>
      <c r="C233" s="235">
        <v>1105</v>
      </c>
      <c r="D233" s="236">
        <v>3015</v>
      </c>
    </row>
    <row r="234" spans="1:4">
      <c r="A234" s="65"/>
      <c r="B234" s="66" t="s">
        <v>502</v>
      </c>
      <c r="C234" s="235">
        <v>105</v>
      </c>
      <c r="D234" s="236">
        <v>158</v>
      </c>
    </row>
    <row r="235" spans="1:4">
      <c r="A235" s="65"/>
      <c r="B235" s="142" t="s">
        <v>1106</v>
      </c>
      <c r="C235" s="233">
        <v>113</v>
      </c>
      <c r="D235" s="234">
        <v>502</v>
      </c>
    </row>
    <row r="236" spans="1:4">
      <c r="A236" s="65"/>
      <c r="B236" s="142" t="s">
        <v>567</v>
      </c>
      <c r="C236" s="239">
        <v>130</v>
      </c>
      <c r="D236" s="240">
        <v>130</v>
      </c>
    </row>
    <row r="237" spans="1:4">
      <c r="A237" s="65"/>
      <c r="B237" s="142" t="s">
        <v>2865</v>
      </c>
      <c r="C237" s="233">
        <v>150</v>
      </c>
      <c r="D237" s="234">
        <v>156</v>
      </c>
    </row>
    <row r="238" spans="1:4">
      <c r="A238" s="65">
        <v>1</v>
      </c>
      <c r="B238" s="182" t="s">
        <v>2866</v>
      </c>
      <c r="C238" s="227">
        <v>20</v>
      </c>
      <c r="D238" s="228">
        <v>40</v>
      </c>
    </row>
    <row r="239" spans="1:4">
      <c r="A239" s="65">
        <v>1</v>
      </c>
      <c r="B239" s="182" t="s">
        <v>2867</v>
      </c>
      <c r="C239" s="227">
        <v>60</v>
      </c>
      <c r="D239" s="228">
        <v>120</v>
      </c>
    </row>
    <row r="240" spans="1:4">
      <c r="A240" s="65">
        <v>1</v>
      </c>
      <c r="B240" s="183" t="s">
        <v>2868</v>
      </c>
      <c r="C240" s="231">
        <v>70</v>
      </c>
      <c r="D240" s="232">
        <v>210</v>
      </c>
    </row>
    <row r="241" spans="1:4">
      <c r="A241" s="65">
        <v>1</v>
      </c>
      <c r="B241" s="183" t="s">
        <v>1107</v>
      </c>
      <c r="C241" s="231">
        <v>55</v>
      </c>
      <c r="D241" s="232">
        <v>220</v>
      </c>
    </row>
    <row r="242" spans="1:4">
      <c r="A242" s="65">
        <v>1</v>
      </c>
      <c r="B242" s="184" t="s">
        <v>582</v>
      </c>
      <c r="C242" s="231">
        <v>145</v>
      </c>
      <c r="D242" s="232">
        <v>435</v>
      </c>
    </row>
    <row r="243" spans="1:4">
      <c r="A243" s="65">
        <v>1</v>
      </c>
      <c r="B243" s="184" t="s">
        <v>1109</v>
      </c>
      <c r="C243" s="231">
        <v>255</v>
      </c>
      <c r="D243" s="232">
        <v>1020</v>
      </c>
    </row>
    <row r="244" spans="1:4">
      <c r="A244" s="65"/>
      <c r="B244" s="66" t="s">
        <v>2756</v>
      </c>
      <c r="C244" s="235">
        <v>340</v>
      </c>
      <c r="D244" s="236">
        <v>730</v>
      </c>
    </row>
    <row r="245" spans="1:4">
      <c r="A245" s="65"/>
      <c r="B245" s="66" t="s">
        <v>2757</v>
      </c>
      <c r="C245" s="235">
        <v>850</v>
      </c>
      <c r="D245" s="236">
        <v>1785</v>
      </c>
    </row>
    <row r="246" spans="1:4">
      <c r="A246" s="65"/>
      <c r="B246" s="66" t="s">
        <v>1110</v>
      </c>
      <c r="C246" s="245">
        <v>2750</v>
      </c>
      <c r="D246" s="246">
        <v>5500</v>
      </c>
    </row>
    <row r="247" spans="1:4">
      <c r="A247" s="65"/>
      <c r="B247" s="66" t="s">
        <v>1439</v>
      </c>
      <c r="C247" s="245">
        <v>3810</v>
      </c>
      <c r="D247" s="246">
        <v>8805</v>
      </c>
    </row>
    <row r="248" spans="1:4">
      <c r="A248" s="65">
        <v>1</v>
      </c>
      <c r="B248" s="183" t="s">
        <v>1108</v>
      </c>
      <c r="C248" s="229">
        <v>1580</v>
      </c>
      <c r="D248" s="230">
        <v>4740</v>
      </c>
    </row>
    <row r="249" spans="1:4">
      <c r="A249" s="65"/>
      <c r="B249" s="142" t="s">
        <v>1111</v>
      </c>
      <c r="C249" s="233">
        <v>240</v>
      </c>
      <c r="D249" s="234">
        <v>384</v>
      </c>
    </row>
    <row r="250" spans="1:4">
      <c r="A250" s="65">
        <v>1</v>
      </c>
      <c r="B250" s="182" t="s">
        <v>1370</v>
      </c>
      <c r="C250" s="227">
        <v>78</v>
      </c>
      <c r="D250" s="228">
        <v>133</v>
      </c>
    </row>
    <row r="251" spans="1:4">
      <c r="A251" s="65"/>
      <c r="B251" s="66" t="s">
        <v>2758</v>
      </c>
      <c r="C251" s="235">
        <v>1710</v>
      </c>
      <c r="D251" s="236">
        <v>3800</v>
      </c>
    </row>
    <row r="252" spans="1:4">
      <c r="A252" s="65"/>
      <c r="B252" s="66" t="s">
        <v>503</v>
      </c>
      <c r="C252" s="235">
        <v>650</v>
      </c>
      <c r="D252" s="236">
        <v>975</v>
      </c>
    </row>
    <row r="253" spans="1:4">
      <c r="A253" s="65"/>
      <c r="B253" s="66" t="s">
        <v>2759</v>
      </c>
      <c r="C253" s="235">
        <v>120</v>
      </c>
      <c r="D253" s="236">
        <v>180</v>
      </c>
    </row>
    <row r="254" spans="1:4">
      <c r="A254" s="65"/>
      <c r="B254" s="142" t="s">
        <v>3006</v>
      </c>
      <c r="C254" s="233">
        <v>216</v>
      </c>
      <c r="D254" s="234">
        <v>1000</v>
      </c>
    </row>
    <row r="255" spans="1:4">
      <c r="A255" s="65"/>
      <c r="B255" s="142" t="s">
        <v>2869</v>
      </c>
      <c r="C255" s="233">
        <v>100</v>
      </c>
      <c r="D255" s="234">
        <v>250</v>
      </c>
    </row>
    <row r="256" spans="1:4">
      <c r="A256" s="65"/>
      <c r="B256" s="142" t="s">
        <v>1112</v>
      </c>
      <c r="C256" s="233">
        <v>236</v>
      </c>
      <c r="D256" s="234">
        <v>472</v>
      </c>
    </row>
    <row r="257" spans="1:4" ht="25.5">
      <c r="A257" s="65"/>
      <c r="B257" s="67" t="s">
        <v>559</v>
      </c>
      <c r="C257" s="237">
        <v>3250</v>
      </c>
      <c r="D257" s="238">
        <v>27350</v>
      </c>
    </row>
    <row r="258" spans="1:4">
      <c r="A258" s="65"/>
      <c r="B258" s="142" t="s">
        <v>2870</v>
      </c>
      <c r="C258" s="233">
        <v>125</v>
      </c>
      <c r="D258" s="234">
        <v>185</v>
      </c>
    </row>
    <row r="259" spans="1:4">
      <c r="A259" s="65"/>
      <c r="B259" s="142" t="s">
        <v>2760</v>
      </c>
      <c r="C259" s="233">
        <v>150</v>
      </c>
      <c r="D259" s="234">
        <v>300</v>
      </c>
    </row>
    <row r="260" spans="1:4">
      <c r="A260" s="65"/>
      <c r="B260" s="142" t="s">
        <v>2871</v>
      </c>
      <c r="C260" s="233">
        <v>200</v>
      </c>
      <c r="D260" s="234">
        <v>410</v>
      </c>
    </row>
    <row r="261" spans="1:4">
      <c r="A261" s="65"/>
      <c r="B261" s="142" t="s">
        <v>1113</v>
      </c>
      <c r="C261" s="233">
        <v>642</v>
      </c>
      <c r="D261" s="234">
        <v>2568</v>
      </c>
    </row>
    <row r="262" spans="1:4">
      <c r="A262" s="65"/>
      <c r="B262" s="142" t="s">
        <v>2872</v>
      </c>
      <c r="C262" s="233">
        <v>171</v>
      </c>
      <c r="D262" s="234">
        <v>508</v>
      </c>
    </row>
    <row r="263" spans="1:4">
      <c r="A263" s="65"/>
      <c r="B263" s="142" t="s">
        <v>1115</v>
      </c>
      <c r="C263" s="233">
        <v>260</v>
      </c>
      <c r="D263" s="234">
        <v>416</v>
      </c>
    </row>
    <row r="264" spans="1:4">
      <c r="A264" s="65"/>
      <c r="B264" s="142" t="s">
        <v>1114</v>
      </c>
      <c r="C264" s="233">
        <v>320</v>
      </c>
      <c r="D264" s="234">
        <v>640</v>
      </c>
    </row>
    <row r="265" spans="1:4">
      <c r="A265" s="65"/>
      <c r="B265" s="142" t="s">
        <v>2873</v>
      </c>
      <c r="C265" s="233">
        <v>90</v>
      </c>
      <c r="D265" s="234">
        <v>270</v>
      </c>
    </row>
    <row r="266" spans="1:4">
      <c r="A266" s="65"/>
      <c r="B266" s="142" t="s">
        <v>2874</v>
      </c>
      <c r="C266" s="233">
        <v>100</v>
      </c>
      <c r="D266" s="234">
        <v>150</v>
      </c>
    </row>
    <row r="267" spans="1:4">
      <c r="A267" s="65"/>
      <c r="B267" s="142" t="s">
        <v>1116</v>
      </c>
      <c r="C267" s="233">
        <v>163</v>
      </c>
      <c r="D267" s="234">
        <v>503</v>
      </c>
    </row>
    <row r="268" spans="1:4">
      <c r="A268" s="65"/>
      <c r="B268" s="66" t="s">
        <v>2875</v>
      </c>
      <c r="C268" s="245">
        <v>721</v>
      </c>
      <c r="D268" s="246">
        <v>1442</v>
      </c>
    </row>
    <row r="269" spans="1:4">
      <c r="A269" s="65"/>
      <c r="B269" s="66" t="s">
        <v>1117</v>
      </c>
      <c r="C269" s="245">
        <v>90</v>
      </c>
      <c r="D269" s="246">
        <v>135</v>
      </c>
    </row>
    <row r="270" spans="1:4">
      <c r="A270" s="65"/>
      <c r="B270" s="66" t="s">
        <v>2761</v>
      </c>
      <c r="C270" s="245">
        <v>156</v>
      </c>
      <c r="D270" s="246">
        <v>234</v>
      </c>
    </row>
    <row r="271" spans="1:4">
      <c r="A271" s="65"/>
      <c r="B271" s="143" t="s">
        <v>2876</v>
      </c>
      <c r="C271" s="233">
        <v>80</v>
      </c>
      <c r="D271" s="234">
        <v>120</v>
      </c>
    </row>
    <row r="272" spans="1:4">
      <c r="A272" s="65"/>
      <c r="B272" s="142" t="s">
        <v>2762</v>
      </c>
      <c r="C272" s="233">
        <v>80</v>
      </c>
      <c r="D272" s="234">
        <v>160</v>
      </c>
    </row>
    <row r="273" spans="1:4">
      <c r="A273" s="65"/>
      <c r="B273" s="142" t="s">
        <v>2763</v>
      </c>
      <c r="C273" s="233">
        <v>301</v>
      </c>
      <c r="D273" s="234">
        <v>1443</v>
      </c>
    </row>
    <row r="274" spans="1:4">
      <c r="A274" s="65"/>
      <c r="B274" s="67" t="s">
        <v>1118</v>
      </c>
      <c r="C274" s="245">
        <v>96</v>
      </c>
      <c r="D274" s="246">
        <v>384</v>
      </c>
    </row>
    <row r="275" spans="1:4">
      <c r="A275" s="65"/>
      <c r="B275" s="66" t="s">
        <v>504</v>
      </c>
      <c r="C275" s="245">
        <v>255</v>
      </c>
      <c r="D275" s="246">
        <v>900</v>
      </c>
    </row>
    <row r="276" spans="1:4">
      <c r="A276" s="65"/>
      <c r="B276" s="194" t="s">
        <v>2877</v>
      </c>
      <c r="C276" s="245">
        <v>20</v>
      </c>
      <c r="D276" s="246">
        <f>20*1.6</f>
        <v>32</v>
      </c>
    </row>
    <row r="277" spans="1:4">
      <c r="A277" s="265"/>
      <c r="B277" s="142" t="s">
        <v>2878</v>
      </c>
      <c r="C277" s="233">
        <v>40</v>
      </c>
      <c r="D277" s="234">
        <v>80</v>
      </c>
    </row>
    <row r="278" spans="1:4">
      <c r="A278" s="265"/>
      <c r="B278" s="142" t="s">
        <v>2879</v>
      </c>
      <c r="C278" s="233">
        <v>80</v>
      </c>
      <c r="D278" s="234">
        <v>130</v>
      </c>
    </row>
    <row r="279" spans="1:4">
      <c r="A279" s="265"/>
      <c r="B279" s="142" t="s">
        <v>2880</v>
      </c>
      <c r="C279" s="233">
        <v>350</v>
      </c>
      <c r="D279" s="234">
        <v>420</v>
      </c>
    </row>
    <row r="280" spans="1:4">
      <c r="A280" s="65"/>
      <c r="B280" s="142" t="s">
        <v>1119</v>
      </c>
      <c r="C280" s="233">
        <v>232</v>
      </c>
      <c r="D280" s="234">
        <v>1287</v>
      </c>
    </row>
    <row r="281" spans="1:4">
      <c r="A281" s="65"/>
      <c r="B281" s="66" t="s">
        <v>1120</v>
      </c>
      <c r="C281" s="235">
        <v>750</v>
      </c>
      <c r="D281" s="236">
        <v>1350</v>
      </c>
    </row>
    <row r="282" spans="1:4">
      <c r="A282" s="65"/>
      <c r="B282" s="66" t="s">
        <v>2881</v>
      </c>
      <c r="C282" s="235">
        <v>30</v>
      </c>
      <c r="D282" s="236">
        <v>45</v>
      </c>
    </row>
    <row r="283" spans="1:4">
      <c r="A283" s="65"/>
      <c r="B283" s="66" t="s">
        <v>1121</v>
      </c>
      <c r="C283" s="235">
        <v>910</v>
      </c>
      <c r="D283" s="236">
        <v>1820</v>
      </c>
    </row>
    <row r="284" spans="1:4">
      <c r="A284" s="65"/>
      <c r="B284" s="66" t="s">
        <v>1122</v>
      </c>
      <c r="C284" s="245">
        <v>490</v>
      </c>
      <c r="D284" s="246">
        <v>980</v>
      </c>
    </row>
    <row r="285" spans="1:4">
      <c r="A285" s="65"/>
      <c r="B285" s="67" t="s">
        <v>1123</v>
      </c>
      <c r="C285" s="245">
        <v>140</v>
      </c>
      <c r="D285" s="246">
        <v>280</v>
      </c>
    </row>
    <row r="286" spans="1:4">
      <c r="A286" s="65"/>
      <c r="B286" s="142" t="s">
        <v>2882</v>
      </c>
      <c r="C286" s="233">
        <v>308</v>
      </c>
      <c r="D286" s="234">
        <f>2310/2</f>
        <v>1155</v>
      </c>
    </row>
    <row r="287" spans="1:4" ht="15.75" customHeight="1">
      <c r="A287" s="65"/>
      <c r="B287" s="66" t="s">
        <v>1457</v>
      </c>
      <c r="C287" s="235">
        <v>480</v>
      </c>
      <c r="D287" s="236">
        <v>864</v>
      </c>
    </row>
    <row r="288" spans="1:4">
      <c r="A288" s="65"/>
      <c r="B288" s="66" t="s">
        <v>1455</v>
      </c>
      <c r="C288" s="235">
        <v>250</v>
      </c>
      <c r="D288" s="236">
        <v>1000</v>
      </c>
    </row>
    <row r="289" spans="1:4">
      <c r="A289" s="65"/>
      <c r="B289" s="66" t="s">
        <v>2883</v>
      </c>
      <c r="C289" s="235">
        <v>250</v>
      </c>
      <c r="D289" s="236">
        <v>500</v>
      </c>
    </row>
    <row r="290" spans="1:4">
      <c r="A290" s="65"/>
      <c r="B290" s="66" t="s">
        <v>1456</v>
      </c>
      <c r="C290" s="235">
        <v>252</v>
      </c>
      <c r="D290" s="236">
        <v>902</v>
      </c>
    </row>
    <row r="291" spans="1:4">
      <c r="A291" s="65"/>
      <c r="B291" s="66" t="s">
        <v>1453</v>
      </c>
      <c r="C291" s="235">
        <v>531</v>
      </c>
      <c r="D291" s="236">
        <v>902</v>
      </c>
    </row>
    <row r="292" spans="1:4">
      <c r="A292" s="65"/>
      <c r="B292" s="66" t="s">
        <v>1454</v>
      </c>
      <c r="C292" s="235">
        <v>383</v>
      </c>
      <c r="D292" s="236">
        <v>586</v>
      </c>
    </row>
    <row r="293" spans="1:4">
      <c r="A293" s="65"/>
      <c r="B293" s="142" t="s">
        <v>1446</v>
      </c>
      <c r="C293" s="233">
        <v>762</v>
      </c>
      <c r="D293" s="234">
        <v>1219</v>
      </c>
    </row>
    <row r="294" spans="1:4" ht="15.75">
      <c r="A294" s="266"/>
      <c r="B294" s="66" t="s">
        <v>1124</v>
      </c>
      <c r="C294" s="235">
        <v>615</v>
      </c>
      <c r="D294" s="236">
        <v>3075</v>
      </c>
    </row>
    <row r="295" spans="1:4">
      <c r="A295" s="65"/>
      <c r="B295" s="142" t="s">
        <v>1125</v>
      </c>
      <c r="C295" s="233">
        <v>517</v>
      </c>
      <c r="D295" s="234">
        <v>728</v>
      </c>
    </row>
    <row r="296" spans="1:4">
      <c r="A296" s="65"/>
      <c r="B296" s="142" t="s">
        <v>1458</v>
      </c>
      <c r="C296" s="233">
        <v>140</v>
      </c>
      <c r="D296" s="234">
        <v>182</v>
      </c>
    </row>
    <row r="297" spans="1:4">
      <c r="A297" s="65"/>
      <c r="B297" s="142" t="s">
        <v>1126</v>
      </c>
      <c r="C297" s="233">
        <v>174</v>
      </c>
      <c r="D297" s="234">
        <v>817</v>
      </c>
    </row>
    <row r="298" spans="1:4">
      <c r="A298" s="65"/>
      <c r="B298" s="190" t="s">
        <v>2884</v>
      </c>
      <c r="C298" s="233">
        <v>20</v>
      </c>
      <c r="D298" s="234">
        <v>40</v>
      </c>
    </row>
    <row r="299" spans="1:4">
      <c r="A299" s="65"/>
      <c r="B299" s="66" t="s">
        <v>2885</v>
      </c>
      <c r="C299" s="245">
        <v>150</v>
      </c>
      <c r="D299" s="246">
        <v>300</v>
      </c>
    </row>
    <row r="300" spans="1:4">
      <c r="A300" s="65"/>
      <c r="B300" s="142" t="s">
        <v>2886</v>
      </c>
      <c r="C300" s="233">
        <v>35</v>
      </c>
      <c r="D300" s="234">
        <v>60</v>
      </c>
    </row>
    <row r="301" spans="1:4">
      <c r="A301" s="65"/>
      <c r="B301" s="142" t="s">
        <v>2887</v>
      </c>
      <c r="C301" s="233">
        <v>60</v>
      </c>
      <c r="D301" s="234">
        <v>120</v>
      </c>
    </row>
    <row r="302" spans="1:4">
      <c r="A302" s="65"/>
      <c r="B302" s="66" t="s">
        <v>2764</v>
      </c>
      <c r="C302" s="235">
        <v>483</v>
      </c>
      <c r="D302" s="236">
        <v>1978</v>
      </c>
    </row>
    <row r="303" spans="1:4">
      <c r="A303" s="65"/>
      <c r="B303" s="142" t="s">
        <v>1127</v>
      </c>
      <c r="C303" s="233">
        <v>145</v>
      </c>
      <c r="D303" s="234">
        <v>1235</v>
      </c>
    </row>
    <row r="304" spans="1:4">
      <c r="A304" s="65"/>
      <c r="B304" s="142" t="s">
        <v>506</v>
      </c>
      <c r="C304" s="233">
        <v>77</v>
      </c>
      <c r="D304" s="234">
        <v>150</v>
      </c>
    </row>
    <row r="305" spans="1:6" ht="25.5">
      <c r="A305" s="65"/>
      <c r="B305" s="144" t="s">
        <v>2888</v>
      </c>
      <c r="C305" s="233">
        <v>752</v>
      </c>
      <c r="D305" s="234">
        <v>4890</v>
      </c>
      <c r="F305" s="189"/>
    </row>
    <row r="306" spans="1:6">
      <c r="A306" s="65"/>
      <c r="B306" s="142" t="s">
        <v>2889</v>
      </c>
      <c r="C306" s="233">
        <v>20</v>
      </c>
      <c r="D306" s="234">
        <v>40</v>
      </c>
    </row>
    <row r="307" spans="1:6">
      <c r="A307" s="65"/>
      <c r="B307" s="66" t="s">
        <v>1128</v>
      </c>
      <c r="C307" s="245">
        <v>80</v>
      </c>
      <c r="D307" s="246">
        <v>96</v>
      </c>
    </row>
    <row r="308" spans="1:6">
      <c r="A308" s="65"/>
      <c r="B308" s="142" t="s">
        <v>2890</v>
      </c>
      <c r="C308" s="233">
        <v>90</v>
      </c>
      <c r="D308" s="234">
        <v>145</v>
      </c>
    </row>
    <row r="309" spans="1:6" ht="25.5">
      <c r="A309" s="65"/>
      <c r="B309" s="144" t="s">
        <v>2891</v>
      </c>
      <c r="C309" s="233">
        <v>30</v>
      </c>
      <c r="D309" s="234">
        <v>60</v>
      </c>
    </row>
    <row r="310" spans="1:6">
      <c r="A310" s="65"/>
      <c r="B310" s="67" t="s">
        <v>507</v>
      </c>
      <c r="C310" s="235">
        <v>309</v>
      </c>
      <c r="D310" s="236">
        <v>1168</v>
      </c>
    </row>
    <row r="311" spans="1:6" ht="15.75" customHeight="1">
      <c r="A311" s="65"/>
      <c r="B311" s="142" t="s">
        <v>2892</v>
      </c>
      <c r="C311" s="233">
        <v>80</v>
      </c>
      <c r="D311" s="234">
        <v>130</v>
      </c>
    </row>
    <row r="312" spans="1:6" ht="15.75" customHeight="1">
      <c r="A312" s="65"/>
      <c r="B312" s="142" t="s">
        <v>2893</v>
      </c>
      <c r="C312" s="233">
        <v>80</v>
      </c>
      <c r="D312" s="234">
        <v>160</v>
      </c>
    </row>
    <row r="313" spans="1:6" ht="15.75" customHeight="1">
      <c r="A313" s="94">
        <v>1</v>
      </c>
      <c r="B313" s="182" t="s">
        <v>1129</v>
      </c>
      <c r="C313" s="227">
        <v>100</v>
      </c>
      <c r="D313" s="228">
        <v>200</v>
      </c>
    </row>
    <row r="314" spans="1:6">
      <c r="A314" s="65"/>
      <c r="B314" s="142" t="s">
        <v>2765</v>
      </c>
      <c r="C314" s="233">
        <v>200</v>
      </c>
      <c r="D314" s="234">
        <v>400</v>
      </c>
    </row>
    <row r="315" spans="1:6">
      <c r="A315" s="65"/>
      <c r="B315" s="142" t="s">
        <v>3007</v>
      </c>
      <c r="C315" s="233">
        <v>28</v>
      </c>
      <c r="D315" s="234">
        <v>28</v>
      </c>
    </row>
    <row r="316" spans="1:6">
      <c r="A316" s="65"/>
      <c r="B316" s="142" t="s">
        <v>1130</v>
      </c>
      <c r="C316" s="233">
        <v>14</v>
      </c>
      <c r="D316" s="234">
        <v>66</v>
      </c>
    </row>
    <row r="317" spans="1:6">
      <c r="A317" s="65"/>
      <c r="B317" s="66" t="s">
        <v>1131</v>
      </c>
      <c r="C317" s="245">
        <v>50</v>
      </c>
      <c r="D317" s="246">
        <v>75</v>
      </c>
    </row>
    <row r="318" spans="1:6">
      <c r="A318" s="65"/>
      <c r="B318" s="66" t="s">
        <v>1132</v>
      </c>
      <c r="C318" s="245">
        <v>85</v>
      </c>
      <c r="D318" s="246">
        <v>102</v>
      </c>
    </row>
    <row r="319" spans="1:6">
      <c r="A319" s="65"/>
      <c r="B319" s="142" t="s">
        <v>2894</v>
      </c>
      <c r="C319" s="233">
        <v>200</v>
      </c>
      <c r="D319" s="234">
        <v>400</v>
      </c>
    </row>
    <row r="320" spans="1:6">
      <c r="A320" s="65"/>
      <c r="B320" s="142" t="s">
        <v>2895</v>
      </c>
      <c r="C320" s="233">
        <v>20</v>
      </c>
      <c r="D320" s="234">
        <v>40</v>
      </c>
    </row>
    <row r="321" spans="1:4">
      <c r="A321" s="65"/>
      <c r="B321" s="142" t="s">
        <v>2896</v>
      </c>
      <c r="C321" s="233">
        <v>10</v>
      </c>
      <c r="D321" s="234">
        <v>40</v>
      </c>
    </row>
    <row r="322" spans="1:4">
      <c r="A322" s="65"/>
      <c r="B322" s="142" t="s">
        <v>1133</v>
      </c>
      <c r="C322" s="233">
        <v>130</v>
      </c>
      <c r="D322" s="234">
        <v>390</v>
      </c>
    </row>
    <row r="323" spans="1:4">
      <c r="A323" s="65"/>
      <c r="B323" s="66" t="s">
        <v>1134</v>
      </c>
      <c r="C323" s="235">
        <v>770</v>
      </c>
      <c r="D323" s="236">
        <v>1540</v>
      </c>
    </row>
    <row r="324" spans="1:4">
      <c r="A324" s="65"/>
      <c r="B324" s="190" t="s">
        <v>2989</v>
      </c>
      <c r="C324" s="233">
        <v>50</v>
      </c>
      <c r="D324" s="234">
        <v>100</v>
      </c>
    </row>
    <row r="325" spans="1:4">
      <c r="A325" s="65"/>
      <c r="B325" s="142" t="s">
        <v>508</v>
      </c>
      <c r="C325" s="233">
        <v>1100</v>
      </c>
      <c r="D325" s="234">
        <v>3740</v>
      </c>
    </row>
    <row r="326" spans="1:4">
      <c r="A326" s="65"/>
      <c r="B326" s="142" t="s">
        <v>3008</v>
      </c>
      <c r="C326" s="233">
        <v>397</v>
      </c>
      <c r="D326" s="234">
        <v>746</v>
      </c>
    </row>
    <row r="327" spans="1:4">
      <c r="A327" s="65">
        <v>1</v>
      </c>
      <c r="B327" s="182" t="s">
        <v>2766</v>
      </c>
      <c r="C327" s="227">
        <v>95</v>
      </c>
      <c r="D327" s="228">
        <v>310</v>
      </c>
    </row>
    <row r="328" spans="1:4">
      <c r="A328" s="65"/>
      <c r="B328" s="142" t="s">
        <v>1135</v>
      </c>
      <c r="C328" s="233">
        <v>12</v>
      </c>
      <c r="D328" s="234">
        <v>24</v>
      </c>
    </row>
    <row r="329" spans="1:4">
      <c r="A329" s="65"/>
      <c r="B329" s="66" t="s">
        <v>1136</v>
      </c>
      <c r="C329" s="235">
        <v>100</v>
      </c>
      <c r="D329" s="236">
        <v>200</v>
      </c>
    </row>
    <row r="330" spans="1:4">
      <c r="A330" s="65"/>
      <c r="B330" s="142" t="s">
        <v>1137</v>
      </c>
      <c r="C330" s="233">
        <v>160</v>
      </c>
      <c r="D330" s="234">
        <v>240</v>
      </c>
    </row>
    <row r="331" spans="1:4">
      <c r="A331" s="65"/>
      <c r="B331" s="142" t="s">
        <v>1138</v>
      </c>
      <c r="C331" s="233">
        <v>256</v>
      </c>
      <c r="D331" s="234">
        <v>512</v>
      </c>
    </row>
    <row r="332" spans="1:4">
      <c r="A332" s="65"/>
      <c r="B332" s="142" t="s">
        <v>1139</v>
      </c>
      <c r="C332" s="233">
        <v>512</v>
      </c>
      <c r="D332" s="234">
        <v>643</v>
      </c>
    </row>
    <row r="333" spans="1:4">
      <c r="A333" s="65"/>
      <c r="B333" s="144" t="s">
        <v>1398</v>
      </c>
      <c r="C333" s="233">
        <v>50</v>
      </c>
      <c r="D333" s="234">
        <v>120</v>
      </c>
    </row>
    <row r="334" spans="1:4">
      <c r="A334" s="65"/>
      <c r="B334" s="144" t="s">
        <v>1397</v>
      </c>
      <c r="C334" s="233">
        <v>50</v>
      </c>
      <c r="D334" s="234">
        <v>200</v>
      </c>
    </row>
    <row r="335" spans="1:4">
      <c r="A335" s="65"/>
      <c r="B335" s="142" t="s">
        <v>1140</v>
      </c>
      <c r="C335" s="233">
        <v>118</v>
      </c>
      <c r="D335" s="234">
        <v>361</v>
      </c>
    </row>
    <row r="336" spans="1:4">
      <c r="A336" s="65"/>
      <c r="B336" s="190" t="s">
        <v>2988</v>
      </c>
      <c r="C336" s="233">
        <v>50</v>
      </c>
      <c r="D336" s="234">
        <f>50*1.2</f>
        <v>60</v>
      </c>
    </row>
    <row r="337" spans="1:4">
      <c r="A337" s="65"/>
      <c r="B337" s="190" t="s">
        <v>1141</v>
      </c>
      <c r="C337" s="233">
        <v>125</v>
      </c>
      <c r="D337" s="234">
        <v>320</v>
      </c>
    </row>
    <row r="338" spans="1:4">
      <c r="A338" s="65"/>
      <c r="B338" s="142" t="s">
        <v>2897</v>
      </c>
      <c r="C338" s="233">
        <v>120</v>
      </c>
      <c r="D338" s="234">
        <v>240</v>
      </c>
    </row>
    <row r="339" spans="1:4">
      <c r="A339" s="65"/>
      <c r="B339" s="142" t="s">
        <v>1142</v>
      </c>
      <c r="C339" s="233">
        <v>593</v>
      </c>
      <c r="D339" s="234">
        <v>624</v>
      </c>
    </row>
    <row r="340" spans="1:4">
      <c r="A340" s="65"/>
      <c r="B340" s="144" t="s">
        <v>2</v>
      </c>
      <c r="C340" s="233">
        <v>286</v>
      </c>
      <c r="D340" s="234">
        <v>711</v>
      </c>
    </row>
    <row r="341" spans="1:4">
      <c r="A341" s="65"/>
      <c r="B341" s="142" t="s">
        <v>2767</v>
      </c>
      <c r="C341" s="233">
        <v>236</v>
      </c>
      <c r="D341" s="234">
        <v>840</v>
      </c>
    </row>
    <row r="342" spans="1:4" ht="15" customHeight="1">
      <c r="A342" s="65"/>
      <c r="B342" s="142" t="s">
        <v>2898</v>
      </c>
      <c r="C342" s="233">
        <v>85</v>
      </c>
      <c r="D342" s="234">
        <v>120</v>
      </c>
    </row>
    <row r="343" spans="1:4" ht="15" customHeight="1">
      <c r="A343" s="65">
        <v>1</v>
      </c>
      <c r="B343" s="182" t="s">
        <v>2899</v>
      </c>
      <c r="C343" s="227">
        <v>910</v>
      </c>
      <c r="D343" s="228">
        <v>1820</v>
      </c>
    </row>
    <row r="344" spans="1:4" ht="15" customHeight="1">
      <c r="A344" s="65">
        <v>1</v>
      </c>
      <c r="B344" s="182" t="s">
        <v>2900</v>
      </c>
      <c r="C344" s="227">
        <v>70</v>
      </c>
      <c r="D344" s="228">
        <f>70*4</f>
        <v>280</v>
      </c>
    </row>
    <row r="345" spans="1:4" ht="15" customHeight="1">
      <c r="A345" s="65">
        <v>1</v>
      </c>
      <c r="B345" s="182" t="s">
        <v>2901</v>
      </c>
      <c r="C345" s="227">
        <v>70</v>
      </c>
      <c r="D345" s="228">
        <f>70*4</f>
        <v>280</v>
      </c>
    </row>
    <row r="346" spans="1:4" ht="15" customHeight="1">
      <c r="A346" s="65">
        <v>1</v>
      </c>
      <c r="B346" s="182" t="s">
        <v>2902</v>
      </c>
      <c r="C346" s="270">
        <v>30</v>
      </c>
      <c r="D346" s="228">
        <f>30*4</f>
        <v>120</v>
      </c>
    </row>
    <row r="347" spans="1:4" ht="15" customHeight="1">
      <c r="A347" s="65">
        <v>1</v>
      </c>
      <c r="B347" s="271" t="s">
        <v>2903</v>
      </c>
      <c r="C347" s="227">
        <v>340</v>
      </c>
      <c r="D347" s="228">
        <f>680</f>
        <v>680</v>
      </c>
    </row>
    <row r="348" spans="1:4">
      <c r="A348" s="65"/>
      <c r="B348" s="190" t="s">
        <v>2904</v>
      </c>
      <c r="C348" s="233"/>
      <c r="D348" s="234">
        <v>12154</v>
      </c>
    </row>
    <row r="349" spans="1:4" ht="25.5">
      <c r="A349" s="65"/>
      <c r="B349" s="195" t="s">
        <v>2905</v>
      </c>
      <c r="C349" s="233"/>
      <c r="D349" s="234">
        <v>2920</v>
      </c>
    </row>
    <row r="350" spans="1:4">
      <c r="A350" s="65"/>
      <c r="B350" s="190" t="s">
        <v>2906</v>
      </c>
      <c r="C350" s="233"/>
      <c r="D350" s="234">
        <v>10670</v>
      </c>
    </row>
    <row r="351" spans="1:4">
      <c r="A351" s="65">
        <v>1</v>
      </c>
      <c r="B351" s="182" t="s">
        <v>1143</v>
      </c>
      <c r="C351" s="227">
        <v>583</v>
      </c>
      <c r="D351" s="228">
        <v>1514</v>
      </c>
    </row>
    <row r="352" spans="1:4">
      <c r="A352" s="65">
        <v>1</v>
      </c>
      <c r="B352" s="182" t="s">
        <v>1144</v>
      </c>
      <c r="C352" s="227">
        <v>409</v>
      </c>
      <c r="D352" s="228">
        <v>841</v>
      </c>
    </row>
    <row r="353" spans="1:4">
      <c r="A353" s="65">
        <v>1</v>
      </c>
      <c r="B353" s="182" t="s">
        <v>3009</v>
      </c>
      <c r="C353" s="227">
        <v>240</v>
      </c>
      <c r="D353" s="228">
        <v>480</v>
      </c>
    </row>
    <row r="354" spans="1:4">
      <c r="A354" s="65"/>
      <c r="B354" s="142" t="s">
        <v>2768</v>
      </c>
      <c r="C354" s="233">
        <v>170</v>
      </c>
      <c r="D354" s="234">
        <v>255</v>
      </c>
    </row>
    <row r="355" spans="1:4" ht="38.25">
      <c r="A355" s="65"/>
      <c r="B355" s="67" t="s">
        <v>464</v>
      </c>
      <c r="C355" s="235">
        <v>1213</v>
      </c>
      <c r="D355" s="236">
        <v>6700</v>
      </c>
    </row>
    <row r="356" spans="1:4" ht="25.5">
      <c r="A356" s="65">
        <v>1</v>
      </c>
      <c r="B356" s="184" t="s">
        <v>1451</v>
      </c>
      <c r="C356" s="229">
        <v>20</v>
      </c>
      <c r="D356" s="230">
        <v>200</v>
      </c>
    </row>
    <row r="357" spans="1:4">
      <c r="A357" s="65"/>
      <c r="B357" s="66" t="s">
        <v>1145</v>
      </c>
      <c r="C357" s="235">
        <v>45</v>
      </c>
      <c r="D357" s="236">
        <v>113</v>
      </c>
    </row>
    <row r="358" spans="1:4">
      <c r="A358" s="65"/>
      <c r="B358" s="66" t="s">
        <v>1146</v>
      </c>
      <c r="C358" s="235">
        <v>570</v>
      </c>
      <c r="D358" s="236">
        <v>1710</v>
      </c>
    </row>
    <row r="359" spans="1:4">
      <c r="A359" s="65"/>
      <c r="B359" s="142" t="s">
        <v>1</v>
      </c>
      <c r="C359" s="233">
        <v>560</v>
      </c>
      <c r="D359" s="234">
        <v>1680</v>
      </c>
    </row>
    <row r="360" spans="1:4">
      <c r="A360" s="65"/>
      <c r="B360" s="142" t="s">
        <v>2769</v>
      </c>
      <c r="C360" s="233">
        <v>202</v>
      </c>
      <c r="D360" s="234">
        <v>850</v>
      </c>
    </row>
    <row r="361" spans="1:4">
      <c r="A361" s="65"/>
      <c r="B361" s="142" t="s">
        <v>1147</v>
      </c>
      <c r="C361" s="233">
        <v>140</v>
      </c>
      <c r="D361" s="234">
        <v>420</v>
      </c>
    </row>
    <row r="362" spans="1:4">
      <c r="A362" s="65"/>
      <c r="B362" s="142" t="s">
        <v>1148</v>
      </c>
      <c r="C362" s="233">
        <v>187</v>
      </c>
      <c r="D362" s="234">
        <v>162</v>
      </c>
    </row>
    <row r="363" spans="1:4">
      <c r="A363" s="65"/>
      <c r="B363" s="142" t="s">
        <v>1149</v>
      </c>
      <c r="C363" s="233">
        <v>208</v>
      </c>
      <c r="D363" s="234">
        <v>580</v>
      </c>
    </row>
    <row r="364" spans="1:4">
      <c r="A364" s="65"/>
      <c r="B364" s="66" t="s">
        <v>2907</v>
      </c>
      <c r="C364" s="235">
        <v>378</v>
      </c>
      <c r="D364" s="236">
        <v>756</v>
      </c>
    </row>
    <row r="365" spans="1:4">
      <c r="A365" s="65"/>
      <c r="B365" s="66" t="s">
        <v>2908</v>
      </c>
      <c r="C365" s="245">
        <v>90</v>
      </c>
      <c r="D365" s="246">
        <f>90*2</f>
        <v>180</v>
      </c>
    </row>
    <row r="366" spans="1:4" ht="25.5">
      <c r="A366" s="65"/>
      <c r="B366" s="67" t="s">
        <v>1447</v>
      </c>
      <c r="C366" s="235">
        <v>30</v>
      </c>
      <c r="D366" s="236">
        <v>560</v>
      </c>
    </row>
    <row r="367" spans="1:4">
      <c r="A367" s="65"/>
      <c r="B367" s="142" t="s">
        <v>1150</v>
      </c>
      <c r="C367" s="233">
        <v>73</v>
      </c>
      <c r="D367" s="234">
        <v>180</v>
      </c>
    </row>
    <row r="368" spans="1:4">
      <c r="A368" s="65"/>
      <c r="B368" s="142" t="s">
        <v>1151</v>
      </c>
      <c r="C368" s="233">
        <v>1310</v>
      </c>
      <c r="D368" s="234">
        <v>2880</v>
      </c>
    </row>
    <row r="369" spans="1:4">
      <c r="A369" s="65"/>
      <c r="B369" s="142" t="s">
        <v>1152</v>
      </c>
      <c r="C369" s="233">
        <v>980</v>
      </c>
      <c r="D369" s="234">
        <v>1764</v>
      </c>
    </row>
    <row r="370" spans="1:4">
      <c r="A370" s="65"/>
      <c r="B370" s="142" t="s">
        <v>1153</v>
      </c>
      <c r="C370" s="233">
        <v>1720</v>
      </c>
      <c r="D370" s="234">
        <v>2752</v>
      </c>
    </row>
    <row r="371" spans="1:4">
      <c r="A371" s="65"/>
      <c r="B371" s="66" t="s">
        <v>1154</v>
      </c>
      <c r="C371" s="245">
        <v>790</v>
      </c>
      <c r="D371" s="246">
        <v>1580</v>
      </c>
    </row>
    <row r="372" spans="1:4">
      <c r="A372" s="65"/>
      <c r="B372" s="142" t="s">
        <v>1155</v>
      </c>
      <c r="C372" s="233">
        <v>416</v>
      </c>
      <c r="D372" s="234">
        <v>162</v>
      </c>
    </row>
    <row r="373" spans="1:4">
      <c r="A373" s="65"/>
      <c r="B373" s="142" t="s">
        <v>2770</v>
      </c>
      <c r="C373" s="233">
        <v>874</v>
      </c>
      <c r="D373" s="234">
        <v>243</v>
      </c>
    </row>
    <row r="374" spans="1:4">
      <c r="A374" s="65"/>
      <c r="B374" s="66" t="s">
        <v>2771</v>
      </c>
      <c r="C374" s="235">
        <v>150</v>
      </c>
      <c r="D374" s="236">
        <v>450</v>
      </c>
    </row>
    <row r="375" spans="1:4">
      <c r="A375" s="65"/>
      <c r="B375" s="142" t="s">
        <v>1156</v>
      </c>
      <c r="C375" s="233">
        <v>114</v>
      </c>
      <c r="D375" s="234">
        <v>172</v>
      </c>
    </row>
    <row r="376" spans="1:4">
      <c r="A376" s="65"/>
      <c r="B376" s="142" t="s">
        <v>560</v>
      </c>
      <c r="C376" s="233">
        <v>947</v>
      </c>
      <c r="D376" s="234">
        <v>3240</v>
      </c>
    </row>
    <row r="377" spans="1:4">
      <c r="A377" s="65"/>
      <c r="B377" s="142" t="s">
        <v>1157</v>
      </c>
      <c r="C377" s="233">
        <v>188</v>
      </c>
      <c r="D377" s="234">
        <v>200</v>
      </c>
    </row>
    <row r="378" spans="1:4">
      <c r="A378" s="65"/>
      <c r="B378" s="142" t="s">
        <v>1158</v>
      </c>
      <c r="C378" s="233">
        <v>641</v>
      </c>
      <c r="D378" s="234">
        <v>2176</v>
      </c>
    </row>
    <row r="379" spans="1:4">
      <c r="A379" s="65"/>
      <c r="B379" s="142" t="s">
        <v>509</v>
      </c>
      <c r="C379" s="233">
        <v>134</v>
      </c>
      <c r="D379" s="234">
        <v>676</v>
      </c>
    </row>
    <row r="380" spans="1:4">
      <c r="A380" s="65"/>
      <c r="B380" s="142" t="s">
        <v>1159</v>
      </c>
      <c r="C380" s="233">
        <v>1003</v>
      </c>
      <c r="D380" s="234">
        <v>4012</v>
      </c>
    </row>
    <row r="381" spans="1:4">
      <c r="A381" s="65"/>
      <c r="B381" s="142" t="s">
        <v>1160</v>
      </c>
      <c r="C381" s="233">
        <v>1010</v>
      </c>
      <c r="D381" s="234">
        <v>2020</v>
      </c>
    </row>
    <row r="382" spans="1:4">
      <c r="A382" s="65"/>
      <c r="B382" s="142" t="s">
        <v>2772</v>
      </c>
      <c r="C382" s="233">
        <v>779</v>
      </c>
      <c r="D382" s="234">
        <v>248</v>
      </c>
    </row>
    <row r="383" spans="1:4">
      <c r="A383" s="65"/>
      <c r="B383" s="142" t="s">
        <v>3010</v>
      </c>
      <c r="C383" s="233">
        <v>170</v>
      </c>
      <c r="D383" s="234">
        <f>170*1.6</f>
        <v>272</v>
      </c>
    </row>
    <row r="384" spans="1:4">
      <c r="A384" s="65"/>
      <c r="B384" s="142" t="s">
        <v>2773</v>
      </c>
      <c r="C384" s="233">
        <v>186</v>
      </c>
      <c r="D384" s="234">
        <v>250</v>
      </c>
    </row>
    <row r="385" spans="1:4" ht="15.75">
      <c r="A385" s="267"/>
      <c r="B385" s="144" t="s">
        <v>1161</v>
      </c>
      <c r="C385" s="233">
        <v>1140</v>
      </c>
      <c r="D385" s="234">
        <v>2280</v>
      </c>
    </row>
    <row r="386" spans="1:4">
      <c r="A386" s="65"/>
      <c r="B386" s="144" t="s">
        <v>1162</v>
      </c>
      <c r="C386" s="233">
        <v>1170</v>
      </c>
      <c r="D386" s="234">
        <v>4095</v>
      </c>
    </row>
    <row r="387" spans="1:4">
      <c r="A387" s="65">
        <v>1</v>
      </c>
      <c r="B387" s="183" t="s">
        <v>1408</v>
      </c>
      <c r="C387" s="231">
        <v>270</v>
      </c>
      <c r="D387" s="232">
        <v>1080</v>
      </c>
    </row>
    <row r="388" spans="1:4">
      <c r="A388" s="65"/>
      <c r="B388" s="144" t="s">
        <v>2774</v>
      </c>
      <c r="C388" s="233">
        <v>273</v>
      </c>
      <c r="D388" s="234">
        <v>3810</v>
      </c>
    </row>
    <row r="389" spans="1:4">
      <c r="A389" s="65"/>
      <c r="B389" s="142" t="s">
        <v>1163</v>
      </c>
      <c r="C389" s="233">
        <v>106</v>
      </c>
      <c r="D389" s="234">
        <v>378</v>
      </c>
    </row>
    <row r="390" spans="1:4">
      <c r="A390" s="65"/>
      <c r="B390" s="142" t="s">
        <v>552</v>
      </c>
      <c r="C390" s="233">
        <v>90</v>
      </c>
      <c r="D390" s="234">
        <v>300</v>
      </c>
    </row>
    <row r="391" spans="1:4">
      <c r="A391" s="65"/>
      <c r="B391" s="142" t="s">
        <v>1164</v>
      </c>
      <c r="C391" s="233">
        <v>209</v>
      </c>
      <c r="D391" s="234">
        <v>627</v>
      </c>
    </row>
    <row r="392" spans="1:4">
      <c r="A392" s="65"/>
      <c r="B392" s="142" t="s">
        <v>1165</v>
      </c>
      <c r="C392" s="233">
        <v>153</v>
      </c>
      <c r="D392" s="234">
        <v>765</v>
      </c>
    </row>
    <row r="393" spans="1:4">
      <c r="A393" s="65"/>
      <c r="B393" s="142" t="s">
        <v>510</v>
      </c>
      <c r="C393" s="233"/>
      <c r="D393" s="234">
        <v>450</v>
      </c>
    </row>
    <row r="394" spans="1:4">
      <c r="A394" s="65"/>
      <c r="B394" s="142" t="s">
        <v>1166</v>
      </c>
      <c r="C394" s="233">
        <v>1203</v>
      </c>
      <c r="D394" s="234">
        <v>1805</v>
      </c>
    </row>
    <row r="395" spans="1:4">
      <c r="A395" s="65"/>
      <c r="B395" s="142" t="s">
        <v>1167</v>
      </c>
      <c r="C395" s="233">
        <v>497</v>
      </c>
      <c r="D395" s="234">
        <v>893</v>
      </c>
    </row>
    <row r="396" spans="1:4" ht="25.5">
      <c r="A396" s="65"/>
      <c r="B396" s="67" t="s">
        <v>2909</v>
      </c>
      <c r="C396" s="235">
        <v>700</v>
      </c>
      <c r="D396" s="236">
        <v>2033</v>
      </c>
    </row>
    <row r="397" spans="1:4">
      <c r="A397" s="65"/>
      <c r="B397" s="66" t="s">
        <v>2910</v>
      </c>
      <c r="C397" s="235">
        <v>190</v>
      </c>
      <c r="D397" s="236">
        <v>760</v>
      </c>
    </row>
    <row r="398" spans="1:4">
      <c r="A398" s="65"/>
      <c r="B398" s="66" t="s">
        <v>1168</v>
      </c>
      <c r="C398" s="245">
        <v>50</v>
      </c>
      <c r="D398" s="246">
        <v>125</v>
      </c>
    </row>
    <row r="399" spans="1:4">
      <c r="A399" s="65"/>
      <c r="B399" s="66" t="s">
        <v>2911</v>
      </c>
      <c r="C399" s="235">
        <v>610</v>
      </c>
      <c r="D399" s="236">
        <v>876</v>
      </c>
    </row>
    <row r="400" spans="1:4">
      <c r="A400" s="65"/>
      <c r="B400" s="67" t="s">
        <v>1169</v>
      </c>
      <c r="C400" s="235">
        <v>515</v>
      </c>
      <c r="D400" s="236">
        <v>772</v>
      </c>
    </row>
    <row r="401" spans="1:5">
      <c r="A401" s="265"/>
      <c r="B401" s="142" t="s">
        <v>1170</v>
      </c>
      <c r="C401" s="233">
        <v>392</v>
      </c>
      <c r="D401" s="234">
        <v>542</v>
      </c>
    </row>
    <row r="402" spans="1:5">
      <c r="A402" s="65"/>
      <c r="B402" s="142" t="s">
        <v>511</v>
      </c>
      <c r="C402" s="233">
        <v>100</v>
      </c>
      <c r="D402" s="234">
        <v>120</v>
      </c>
    </row>
    <row r="403" spans="1:5">
      <c r="A403" s="65"/>
      <c r="B403" s="142" t="s">
        <v>2775</v>
      </c>
      <c r="C403" s="233">
        <v>200</v>
      </c>
      <c r="D403" s="234">
        <f>200*1.5</f>
        <v>300</v>
      </c>
    </row>
    <row r="404" spans="1:5">
      <c r="A404" s="65"/>
      <c r="B404" s="142" t="s">
        <v>2912</v>
      </c>
      <c r="C404" s="233">
        <v>70</v>
      </c>
      <c r="D404" s="234">
        <f>70*1.5</f>
        <v>105</v>
      </c>
    </row>
    <row r="405" spans="1:5">
      <c r="A405" s="65"/>
      <c r="B405" s="66" t="s">
        <v>1420</v>
      </c>
      <c r="C405" s="235">
        <v>290</v>
      </c>
      <c r="D405" s="236">
        <v>580</v>
      </c>
    </row>
    <row r="406" spans="1:5" ht="25.5">
      <c r="A406" s="65"/>
      <c r="B406" s="67" t="s">
        <v>1419</v>
      </c>
      <c r="C406" s="235"/>
      <c r="D406" s="236">
        <v>600</v>
      </c>
    </row>
    <row r="407" spans="1:5">
      <c r="A407" s="65"/>
      <c r="B407" s="66" t="s">
        <v>2776</v>
      </c>
      <c r="C407" s="235">
        <v>955</v>
      </c>
      <c r="D407" s="236">
        <v>1910</v>
      </c>
    </row>
    <row r="408" spans="1:5">
      <c r="A408" s="65"/>
      <c r="B408" s="142" t="s">
        <v>1371</v>
      </c>
      <c r="C408" s="233">
        <v>339</v>
      </c>
      <c r="D408" s="234">
        <v>1551</v>
      </c>
    </row>
    <row r="409" spans="1:5">
      <c r="A409" s="65"/>
      <c r="B409" s="66" t="s">
        <v>2777</v>
      </c>
      <c r="C409" s="235">
        <v>2200</v>
      </c>
      <c r="D409" s="236">
        <v>6600</v>
      </c>
    </row>
    <row r="410" spans="1:5">
      <c r="A410" s="65"/>
      <c r="B410" s="66" t="s">
        <v>1171</v>
      </c>
      <c r="C410" s="235">
        <v>550</v>
      </c>
      <c r="D410" s="236">
        <v>660</v>
      </c>
    </row>
    <row r="411" spans="1:5">
      <c r="A411" s="65"/>
      <c r="B411" s="66" t="s">
        <v>2778</v>
      </c>
      <c r="C411" s="235">
        <v>100</v>
      </c>
      <c r="D411" s="236">
        <v>150</v>
      </c>
    </row>
    <row r="412" spans="1:5">
      <c r="A412" s="65"/>
      <c r="B412" s="66" t="s">
        <v>2913</v>
      </c>
      <c r="C412" s="235">
        <v>1920</v>
      </c>
      <c r="D412" s="236">
        <v>6720</v>
      </c>
    </row>
    <row r="413" spans="1:5">
      <c r="A413" s="65"/>
      <c r="B413" s="66" t="s">
        <v>2914</v>
      </c>
      <c r="C413" s="235">
        <v>650</v>
      </c>
      <c r="D413" s="236">
        <v>2000</v>
      </c>
    </row>
    <row r="414" spans="1:5">
      <c r="A414" s="65"/>
      <c r="B414" s="142" t="s">
        <v>1172</v>
      </c>
      <c r="C414" s="233">
        <v>189</v>
      </c>
      <c r="D414" s="234">
        <v>218</v>
      </c>
    </row>
    <row r="415" spans="1:5">
      <c r="A415" s="65"/>
      <c r="B415" s="180" t="s">
        <v>2915</v>
      </c>
      <c r="C415" s="249">
        <v>90</v>
      </c>
      <c r="D415" s="250">
        <f>90*4</f>
        <v>360</v>
      </c>
      <c r="E415" s="11"/>
    </row>
    <row r="416" spans="1:5">
      <c r="A416" s="65"/>
      <c r="B416" s="66" t="s">
        <v>512</v>
      </c>
      <c r="C416" s="235">
        <v>369</v>
      </c>
      <c r="D416" s="236">
        <v>483</v>
      </c>
    </row>
    <row r="417" spans="1:4" ht="15.75">
      <c r="A417" s="268"/>
      <c r="B417" s="66" t="s">
        <v>579</v>
      </c>
      <c r="C417" s="235">
        <v>480</v>
      </c>
      <c r="D417" s="236">
        <v>624</v>
      </c>
    </row>
    <row r="418" spans="1:4">
      <c r="A418" s="65"/>
      <c r="B418" s="66" t="s">
        <v>578</v>
      </c>
      <c r="C418" s="235">
        <v>135</v>
      </c>
      <c r="D418" s="236">
        <v>180</v>
      </c>
    </row>
    <row r="419" spans="1:4">
      <c r="A419" s="65"/>
      <c r="B419" s="66" t="s">
        <v>577</v>
      </c>
      <c r="C419" s="235">
        <v>35</v>
      </c>
      <c r="D419" s="236">
        <v>88</v>
      </c>
    </row>
    <row r="420" spans="1:4">
      <c r="A420" s="65"/>
      <c r="B420" s="142" t="s">
        <v>1173</v>
      </c>
      <c r="C420" s="233">
        <v>232</v>
      </c>
      <c r="D420" s="234">
        <v>623</v>
      </c>
    </row>
    <row r="421" spans="1:4">
      <c r="A421" s="65"/>
      <c r="B421" s="142" t="s">
        <v>1174</v>
      </c>
      <c r="C421" s="233">
        <v>556</v>
      </c>
      <c r="D421" s="234">
        <v>1104</v>
      </c>
    </row>
    <row r="422" spans="1:4">
      <c r="A422" s="65"/>
      <c r="B422" s="142" t="s">
        <v>2916</v>
      </c>
      <c r="C422" s="233">
        <v>338</v>
      </c>
      <c r="D422" s="234">
        <v>799</v>
      </c>
    </row>
    <row r="423" spans="1:4">
      <c r="A423" s="65"/>
      <c r="B423" s="142" t="s">
        <v>2779</v>
      </c>
      <c r="C423" s="233">
        <v>49</v>
      </c>
      <c r="D423" s="234">
        <v>31</v>
      </c>
    </row>
    <row r="424" spans="1:4">
      <c r="A424" s="65"/>
      <c r="B424" s="66" t="s">
        <v>1175</v>
      </c>
      <c r="C424" s="235">
        <v>1760</v>
      </c>
      <c r="D424" s="236">
        <v>3520</v>
      </c>
    </row>
    <row r="425" spans="1:4">
      <c r="A425" s="65"/>
      <c r="B425" s="66" t="s">
        <v>1176</v>
      </c>
      <c r="C425" s="245">
        <v>2005</v>
      </c>
      <c r="D425" s="246">
        <v>4010</v>
      </c>
    </row>
    <row r="426" spans="1:4">
      <c r="A426" s="65">
        <v>1</v>
      </c>
      <c r="B426" s="183" t="s">
        <v>1177</v>
      </c>
      <c r="C426" s="231">
        <v>630</v>
      </c>
      <c r="D426" s="232">
        <v>1260</v>
      </c>
    </row>
    <row r="427" spans="1:4">
      <c r="A427" s="65">
        <v>1</v>
      </c>
      <c r="B427" s="182" t="s">
        <v>1337</v>
      </c>
      <c r="C427" s="227">
        <v>1660</v>
      </c>
      <c r="D427" s="228">
        <v>2490</v>
      </c>
    </row>
    <row r="428" spans="1:4">
      <c r="A428" s="65">
        <v>1</v>
      </c>
      <c r="B428" s="183" t="s">
        <v>2917</v>
      </c>
      <c r="C428" s="231">
        <v>110</v>
      </c>
      <c r="D428" s="232">
        <v>385</v>
      </c>
    </row>
    <row r="429" spans="1:4">
      <c r="A429" s="65">
        <v>1</v>
      </c>
      <c r="B429" s="183" t="s">
        <v>2918</v>
      </c>
      <c r="C429" s="231">
        <v>460</v>
      </c>
      <c r="D429" s="232">
        <v>460</v>
      </c>
    </row>
    <row r="430" spans="1:4">
      <c r="A430" s="65">
        <v>1</v>
      </c>
      <c r="B430" s="183" t="s">
        <v>2919</v>
      </c>
      <c r="C430" s="231">
        <v>430</v>
      </c>
      <c r="D430" s="232">
        <v>860</v>
      </c>
    </row>
    <row r="431" spans="1:4">
      <c r="A431" s="65"/>
      <c r="B431" s="142" t="s">
        <v>1178</v>
      </c>
      <c r="C431" s="233">
        <v>19</v>
      </c>
      <c r="D431" s="234">
        <v>300</v>
      </c>
    </row>
    <row r="432" spans="1:4">
      <c r="A432" s="65">
        <v>1</v>
      </c>
      <c r="B432" s="182" t="s">
        <v>1179</v>
      </c>
      <c r="C432" s="227">
        <v>73</v>
      </c>
      <c r="D432" s="228">
        <v>110</v>
      </c>
    </row>
    <row r="433" spans="1:4">
      <c r="A433" s="65"/>
      <c r="B433" s="143" t="s">
        <v>3013</v>
      </c>
      <c r="C433" s="239">
        <v>90</v>
      </c>
      <c r="D433" s="240">
        <v>180</v>
      </c>
    </row>
    <row r="434" spans="1:4">
      <c r="A434" s="65"/>
      <c r="B434" s="142" t="s">
        <v>2920</v>
      </c>
      <c r="C434" s="233">
        <v>20</v>
      </c>
      <c r="D434" s="234">
        <v>35</v>
      </c>
    </row>
    <row r="435" spans="1:4">
      <c r="A435" s="65"/>
      <c r="B435" s="142" t="s">
        <v>2921</v>
      </c>
      <c r="C435" s="233">
        <v>407</v>
      </c>
      <c r="D435" s="234">
        <v>804</v>
      </c>
    </row>
    <row r="436" spans="1:4">
      <c r="A436" s="65"/>
      <c r="B436" s="66" t="s">
        <v>1180</v>
      </c>
      <c r="C436" s="235">
        <v>872</v>
      </c>
      <c r="D436" s="236">
        <v>3309</v>
      </c>
    </row>
    <row r="437" spans="1:4">
      <c r="A437" s="65"/>
      <c r="B437" s="142" t="s">
        <v>2922</v>
      </c>
      <c r="C437" s="233">
        <v>420</v>
      </c>
      <c r="D437" s="234">
        <f>420*1.4</f>
        <v>588</v>
      </c>
    </row>
    <row r="438" spans="1:4">
      <c r="A438" s="65"/>
      <c r="B438" s="142" t="s">
        <v>2923</v>
      </c>
      <c r="C438" s="233">
        <v>300</v>
      </c>
      <c r="D438" s="234">
        <f>300*1.4</f>
        <v>420</v>
      </c>
    </row>
    <row r="439" spans="1:4" ht="25.5">
      <c r="A439" s="65"/>
      <c r="B439" s="144" t="s">
        <v>2924</v>
      </c>
      <c r="C439" s="233">
        <v>110</v>
      </c>
      <c r="D439" s="234">
        <v>160</v>
      </c>
    </row>
    <row r="440" spans="1:4">
      <c r="A440" s="65"/>
      <c r="B440" s="142" t="s">
        <v>2925</v>
      </c>
      <c r="C440" s="233">
        <v>25</v>
      </c>
      <c r="D440" s="234">
        <v>25</v>
      </c>
    </row>
    <row r="441" spans="1:4">
      <c r="A441" s="65"/>
      <c r="B441" s="142" t="s">
        <v>2780</v>
      </c>
      <c r="C441" s="233">
        <v>766</v>
      </c>
      <c r="D441" s="234">
        <v>1853</v>
      </c>
    </row>
    <row r="442" spans="1:4">
      <c r="A442" s="65"/>
      <c r="B442" s="66" t="s">
        <v>1360</v>
      </c>
      <c r="C442" s="235">
        <v>130</v>
      </c>
      <c r="D442" s="236">
        <v>195</v>
      </c>
    </row>
    <row r="443" spans="1:4">
      <c r="A443" s="65"/>
      <c r="B443" s="66" t="s">
        <v>1359</v>
      </c>
      <c r="C443" s="235">
        <v>200</v>
      </c>
      <c r="D443" s="236">
        <v>600</v>
      </c>
    </row>
    <row r="444" spans="1:4">
      <c r="A444" s="65"/>
      <c r="B444" s="66" t="s">
        <v>1362</v>
      </c>
      <c r="C444" s="235">
        <v>125</v>
      </c>
      <c r="D444" s="236">
        <v>163</v>
      </c>
    </row>
    <row r="445" spans="1:4">
      <c r="A445" s="65"/>
      <c r="B445" s="66" t="s">
        <v>1361</v>
      </c>
      <c r="C445" s="235">
        <v>135</v>
      </c>
      <c r="D445" s="236">
        <v>176</v>
      </c>
    </row>
    <row r="446" spans="1:4">
      <c r="A446" s="65"/>
      <c r="B446" s="66" t="s">
        <v>1363</v>
      </c>
      <c r="C446" s="235">
        <v>60</v>
      </c>
      <c r="D446" s="236">
        <v>120</v>
      </c>
    </row>
    <row r="447" spans="1:4">
      <c r="A447" s="65"/>
      <c r="B447" s="66" t="s">
        <v>1181</v>
      </c>
      <c r="C447" s="235">
        <v>260</v>
      </c>
      <c r="D447" s="236">
        <v>338</v>
      </c>
    </row>
    <row r="448" spans="1:4">
      <c r="A448" s="65"/>
      <c r="B448" s="113" t="s">
        <v>2926</v>
      </c>
      <c r="C448" s="235">
        <v>200</v>
      </c>
      <c r="D448" s="236">
        <v>400</v>
      </c>
    </row>
    <row r="449" spans="1:4">
      <c r="A449" s="65"/>
      <c r="B449" s="142" t="s">
        <v>2927</v>
      </c>
      <c r="C449" s="233">
        <v>250</v>
      </c>
      <c r="D449" s="234">
        <v>380</v>
      </c>
    </row>
    <row r="450" spans="1:4">
      <c r="A450" s="65"/>
      <c r="B450" s="142" t="s">
        <v>1182</v>
      </c>
      <c r="C450" s="233">
        <v>99</v>
      </c>
      <c r="D450" s="234">
        <v>232</v>
      </c>
    </row>
    <row r="451" spans="1:4">
      <c r="A451" s="65"/>
      <c r="B451" s="66" t="s">
        <v>1183</v>
      </c>
      <c r="C451" s="245">
        <v>315</v>
      </c>
      <c r="D451" s="246">
        <v>630</v>
      </c>
    </row>
    <row r="452" spans="1:4">
      <c r="A452" s="65"/>
      <c r="B452" s="67" t="s">
        <v>1364</v>
      </c>
      <c r="C452" s="235">
        <v>1180</v>
      </c>
      <c r="D452" s="236">
        <v>2596</v>
      </c>
    </row>
    <row r="453" spans="1:4" ht="15" customHeight="1">
      <c r="A453" s="65"/>
      <c r="B453" s="66" t="s">
        <v>513</v>
      </c>
      <c r="C453" s="245">
        <v>65</v>
      </c>
      <c r="D453" s="246">
        <v>390</v>
      </c>
    </row>
    <row r="454" spans="1:4">
      <c r="A454" s="94">
        <v>1</v>
      </c>
      <c r="B454" s="184" t="s">
        <v>1365</v>
      </c>
      <c r="C454" s="231">
        <v>101</v>
      </c>
      <c r="D454" s="232">
        <v>300</v>
      </c>
    </row>
    <row r="455" spans="1:4">
      <c r="A455" s="94">
        <v>1</v>
      </c>
      <c r="B455" s="183" t="s">
        <v>1185</v>
      </c>
      <c r="C455" s="231">
        <v>500</v>
      </c>
      <c r="D455" s="232">
        <v>1250</v>
      </c>
    </row>
    <row r="456" spans="1:4">
      <c r="A456" s="65"/>
      <c r="B456" s="66" t="s">
        <v>1184</v>
      </c>
      <c r="C456" s="245">
        <v>60</v>
      </c>
      <c r="D456" s="246">
        <v>360</v>
      </c>
    </row>
    <row r="457" spans="1:4">
      <c r="A457" s="65"/>
      <c r="B457" s="66" t="s">
        <v>1186</v>
      </c>
      <c r="C457" s="235">
        <v>113</v>
      </c>
      <c r="D457" s="236">
        <v>276</v>
      </c>
    </row>
    <row r="458" spans="1:4">
      <c r="A458" s="65"/>
      <c r="B458" s="142" t="s">
        <v>473</v>
      </c>
      <c r="C458" s="233">
        <v>436</v>
      </c>
      <c r="D458" s="234">
        <v>727</v>
      </c>
    </row>
    <row r="459" spans="1:4">
      <c r="A459" s="65"/>
      <c r="B459" s="66" t="s">
        <v>1384</v>
      </c>
      <c r="C459" s="235">
        <v>190</v>
      </c>
      <c r="D459" s="236">
        <v>570</v>
      </c>
    </row>
    <row r="460" spans="1:4">
      <c r="A460" s="65"/>
      <c r="B460" s="66" t="s">
        <v>1385</v>
      </c>
      <c r="C460" s="235">
        <v>85</v>
      </c>
      <c r="D460" s="236">
        <v>260</v>
      </c>
    </row>
    <row r="461" spans="1:4" ht="25.5">
      <c r="A461" s="65"/>
      <c r="B461" s="144" t="s">
        <v>1368</v>
      </c>
      <c r="C461" s="233">
        <v>230</v>
      </c>
      <c r="D461" s="234">
        <v>575</v>
      </c>
    </row>
    <row r="462" spans="1:4" ht="25.5">
      <c r="A462" s="65"/>
      <c r="B462" s="144" t="s">
        <v>1369</v>
      </c>
      <c r="C462" s="233">
        <v>180</v>
      </c>
      <c r="D462" s="234">
        <v>540</v>
      </c>
    </row>
    <row r="463" spans="1:4" ht="38.25">
      <c r="A463" s="65"/>
      <c r="B463" s="144" t="s">
        <v>1367</v>
      </c>
      <c r="C463" s="233">
        <v>590</v>
      </c>
      <c r="D463" s="234">
        <v>1475</v>
      </c>
    </row>
    <row r="464" spans="1:4">
      <c r="A464" s="65"/>
      <c r="B464" s="142" t="s">
        <v>1399</v>
      </c>
      <c r="C464" s="233">
        <v>1450</v>
      </c>
      <c r="D464" s="234">
        <v>8997</v>
      </c>
    </row>
    <row r="465" spans="1:4">
      <c r="A465" s="65"/>
      <c r="B465" s="66" t="s">
        <v>514</v>
      </c>
      <c r="C465" s="235">
        <v>2154</v>
      </c>
      <c r="D465" s="236">
        <v>13235</v>
      </c>
    </row>
    <row r="466" spans="1:4">
      <c r="A466" s="65">
        <v>1</v>
      </c>
      <c r="B466" s="182" t="s">
        <v>1187</v>
      </c>
      <c r="C466" s="227">
        <v>162</v>
      </c>
      <c r="D466" s="228">
        <v>474</v>
      </c>
    </row>
    <row r="467" spans="1:4">
      <c r="A467" s="65"/>
      <c r="B467" s="142" t="s">
        <v>1433</v>
      </c>
      <c r="C467" s="233">
        <v>516</v>
      </c>
      <c r="D467" s="234">
        <v>1896</v>
      </c>
    </row>
    <row r="468" spans="1:4" ht="25.5">
      <c r="A468" s="65"/>
      <c r="B468" s="144" t="s">
        <v>2928</v>
      </c>
      <c r="C468" s="233">
        <v>200</v>
      </c>
      <c r="D468" s="234">
        <v>400</v>
      </c>
    </row>
    <row r="469" spans="1:4">
      <c r="A469" s="65"/>
      <c r="B469" s="66" t="s">
        <v>1188</v>
      </c>
      <c r="C469" s="235">
        <v>617</v>
      </c>
      <c r="D469" s="236">
        <v>1281</v>
      </c>
    </row>
    <row r="470" spans="1:4">
      <c r="A470" s="65"/>
      <c r="B470" s="66" t="s">
        <v>1366</v>
      </c>
      <c r="C470" s="245">
        <v>330</v>
      </c>
      <c r="D470" s="246">
        <v>660</v>
      </c>
    </row>
    <row r="471" spans="1:4">
      <c r="A471" s="65"/>
      <c r="B471" s="66" t="s">
        <v>1189</v>
      </c>
      <c r="C471" s="245">
        <v>300</v>
      </c>
      <c r="D471" s="246">
        <v>900</v>
      </c>
    </row>
    <row r="472" spans="1:4">
      <c r="A472" s="65"/>
      <c r="B472" s="142" t="s">
        <v>1190</v>
      </c>
      <c r="C472" s="233">
        <v>980</v>
      </c>
      <c r="D472" s="234">
        <v>3920</v>
      </c>
    </row>
    <row r="473" spans="1:4">
      <c r="A473" s="65"/>
      <c r="B473" s="142" t="s">
        <v>2929</v>
      </c>
      <c r="C473" s="233">
        <v>300</v>
      </c>
      <c r="D473" s="234">
        <v>480</v>
      </c>
    </row>
    <row r="474" spans="1:4">
      <c r="A474" s="65"/>
      <c r="B474" s="142" t="s">
        <v>2930</v>
      </c>
      <c r="C474" s="233">
        <v>90</v>
      </c>
      <c r="D474" s="234">
        <f>90*1.8</f>
        <v>162</v>
      </c>
    </row>
    <row r="475" spans="1:4">
      <c r="A475" s="65"/>
      <c r="B475" s="142" t="s">
        <v>2931</v>
      </c>
      <c r="C475" s="233">
        <v>80</v>
      </c>
      <c r="D475" s="234">
        <f>80*1.6</f>
        <v>128</v>
      </c>
    </row>
    <row r="476" spans="1:4">
      <c r="A476" s="65"/>
      <c r="B476" s="142" t="s">
        <v>2932</v>
      </c>
      <c r="C476" s="233">
        <v>30</v>
      </c>
      <c r="D476" s="234">
        <v>60</v>
      </c>
    </row>
    <row r="477" spans="1:4">
      <c r="A477" s="65"/>
      <c r="B477" s="142" t="s">
        <v>2933</v>
      </c>
      <c r="C477" s="233">
        <v>50</v>
      </c>
      <c r="D477" s="234">
        <f>50*1.6</f>
        <v>80</v>
      </c>
    </row>
    <row r="478" spans="1:4">
      <c r="A478" s="65"/>
      <c r="B478" s="142" t="s">
        <v>3018</v>
      </c>
      <c r="C478" s="233">
        <v>80</v>
      </c>
      <c r="D478" s="234">
        <v>128</v>
      </c>
    </row>
    <row r="479" spans="1:4">
      <c r="A479" s="65"/>
      <c r="B479" s="142" t="s">
        <v>3019</v>
      </c>
      <c r="C479" s="233">
        <v>120</v>
      </c>
      <c r="D479" s="234">
        <v>200</v>
      </c>
    </row>
    <row r="480" spans="1:4">
      <c r="A480" s="65"/>
      <c r="B480" s="142" t="s">
        <v>1191</v>
      </c>
      <c r="C480" s="233">
        <v>295</v>
      </c>
      <c r="D480" s="234">
        <v>405</v>
      </c>
    </row>
    <row r="481" spans="1:4">
      <c r="A481" s="65"/>
      <c r="B481" s="142" t="s">
        <v>583</v>
      </c>
      <c r="C481" s="233">
        <v>30</v>
      </c>
      <c r="D481" s="234">
        <v>120</v>
      </c>
    </row>
    <row r="482" spans="1:4">
      <c r="A482" s="65"/>
      <c r="B482" s="142" t="s">
        <v>1378</v>
      </c>
      <c r="C482" s="233">
        <v>60</v>
      </c>
      <c r="D482" s="234">
        <v>150</v>
      </c>
    </row>
    <row r="483" spans="1:4">
      <c r="A483" s="65"/>
      <c r="B483" s="142" t="s">
        <v>1192</v>
      </c>
      <c r="C483" s="233">
        <v>1300</v>
      </c>
      <c r="D483" s="234">
        <v>2600</v>
      </c>
    </row>
    <row r="484" spans="1:4">
      <c r="A484" s="65"/>
      <c r="B484" s="142" t="s">
        <v>1193</v>
      </c>
      <c r="C484" s="233">
        <v>376</v>
      </c>
      <c r="D484" s="234">
        <v>1189</v>
      </c>
    </row>
    <row r="485" spans="1:4">
      <c r="A485" s="65"/>
      <c r="B485" s="66" t="s">
        <v>1194</v>
      </c>
      <c r="C485" s="235">
        <v>1325</v>
      </c>
      <c r="D485" s="236">
        <v>1590</v>
      </c>
    </row>
    <row r="486" spans="1:4">
      <c r="A486" s="65"/>
      <c r="B486" s="66" t="s">
        <v>2934</v>
      </c>
      <c r="C486" s="235">
        <v>300</v>
      </c>
      <c r="D486" s="236">
        <v>600</v>
      </c>
    </row>
    <row r="487" spans="1:4">
      <c r="A487" s="65"/>
      <c r="B487" s="66" t="s">
        <v>2935</v>
      </c>
      <c r="C487" s="235">
        <v>60</v>
      </c>
      <c r="D487" s="236">
        <v>120</v>
      </c>
    </row>
    <row r="488" spans="1:4">
      <c r="A488" s="65"/>
      <c r="B488" s="66" t="s">
        <v>2936</v>
      </c>
      <c r="C488" s="235">
        <v>500</v>
      </c>
      <c r="D488" s="236">
        <v>1000</v>
      </c>
    </row>
    <row r="489" spans="1:4">
      <c r="A489" s="65"/>
      <c r="B489" s="66" t="s">
        <v>2937</v>
      </c>
      <c r="C489" s="235">
        <v>300</v>
      </c>
      <c r="D489" s="236">
        <v>600</v>
      </c>
    </row>
    <row r="490" spans="1:4">
      <c r="A490" s="65"/>
      <c r="B490" s="66" t="s">
        <v>2938</v>
      </c>
      <c r="C490" s="235">
        <v>800</v>
      </c>
      <c r="D490" s="236">
        <v>1200</v>
      </c>
    </row>
    <row r="491" spans="1:4">
      <c r="A491" s="65"/>
      <c r="B491" s="142" t="s">
        <v>2939</v>
      </c>
      <c r="C491" s="233">
        <v>565</v>
      </c>
      <c r="D491" s="234">
        <v>1210</v>
      </c>
    </row>
    <row r="492" spans="1:4">
      <c r="A492" s="65"/>
      <c r="B492" s="272" t="s">
        <v>1417</v>
      </c>
      <c r="C492" s="243">
        <v>160</v>
      </c>
      <c r="D492" s="244">
        <v>352</v>
      </c>
    </row>
    <row r="493" spans="1:4">
      <c r="A493" s="65"/>
      <c r="B493" s="194" t="s">
        <v>2781</v>
      </c>
      <c r="C493" s="243">
        <v>350</v>
      </c>
      <c r="D493" s="244">
        <v>1050</v>
      </c>
    </row>
    <row r="494" spans="1:4">
      <c r="A494" s="65"/>
      <c r="B494" s="273" t="s">
        <v>1409</v>
      </c>
      <c r="C494" s="243">
        <v>860</v>
      </c>
      <c r="D494" s="244">
        <v>1720</v>
      </c>
    </row>
    <row r="495" spans="1:4">
      <c r="A495" s="65">
        <v>1</v>
      </c>
      <c r="B495" s="186" t="s">
        <v>1195</v>
      </c>
      <c r="C495" s="229">
        <v>220</v>
      </c>
      <c r="D495" s="230">
        <v>440</v>
      </c>
    </row>
    <row r="496" spans="1:4">
      <c r="A496" s="65">
        <v>1</v>
      </c>
      <c r="B496" s="183" t="s">
        <v>1196</v>
      </c>
      <c r="C496" s="229">
        <v>290</v>
      </c>
      <c r="D496" s="230">
        <v>870</v>
      </c>
    </row>
    <row r="497" spans="1:4">
      <c r="A497" s="65"/>
      <c r="B497" s="194" t="s">
        <v>1197</v>
      </c>
      <c r="C497" s="243">
        <v>710</v>
      </c>
      <c r="D497" s="244">
        <v>1420</v>
      </c>
    </row>
    <row r="498" spans="1:4" ht="25.5">
      <c r="A498" s="65"/>
      <c r="B498" s="67" t="s">
        <v>1448</v>
      </c>
      <c r="C498" s="235">
        <v>70</v>
      </c>
      <c r="D498" s="236">
        <v>140</v>
      </c>
    </row>
    <row r="499" spans="1:4">
      <c r="A499" s="65"/>
      <c r="B499" s="142" t="s">
        <v>2940</v>
      </c>
      <c r="C499" s="233">
        <v>306</v>
      </c>
      <c r="D499" s="234">
        <v>610</v>
      </c>
    </row>
    <row r="500" spans="1:4">
      <c r="A500" s="65"/>
      <c r="B500" s="142" t="s">
        <v>1198</v>
      </c>
      <c r="C500" s="233">
        <v>33</v>
      </c>
      <c r="D500" s="234">
        <v>772</v>
      </c>
    </row>
    <row r="501" spans="1:4">
      <c r="A501" s="65"/>
      <c r="B501" s="66" t="s">
        <v>3014</v>
      </c>
      <c r="C501" s="245">
        <v>625</v>
      </c>
      <c r="D501" s="246">
        <v>1563</v>
      </c>
    </row>
    <row r="502" spans="1:4">
      <c r="A502" s="65"/>
      <c r="B502" s="66" t="s">
        <v>1407</v>
      </c>
      <c r="C502" s="245">
        <v>940</v>
      </c>
      <c r="D502" s="246">
        <v>2350</v>
      </c>
    </row>
    <row r="503" spans="1:4">
      <c r="A503" s="65"/>
      <c r="B503" s="142" t="s">
        <v>1199</v>
      </c>
      <c r="C503" s="233">
        <v>331</v>
      </c>
      <c r="D503" s="234">
        <v>1131</v>
      </c>
    </row>
    <row r="504" spans="1:4">
      <c r="A504" s="65"/>
      <c r="B504" s="142" t="s">
        <v>516</v>
      </c>
      <c r="C504" s="233">
        <v>90</v>
      </c>
      <c r="D504" s="234">
        <v>150</v>
      </c>
    </row>
    <row r="505" spans="1:4">
      <c r="A505" s="65"/>
      <c r="B505" s="142" t="s">
        <v>2941</v>
      </c>
      <c r="C505" s="233">
        <v>30</v>
      </c>
      <c r="D505" s="234">
        <v>120</v>
      </c>
    </row>
    <row r="506" spans="1:4">
      <c r="A506" s="65"/>
      <c r="B506" s="142" t="s">
        <v>2942</v>
      </c>
      <c r="C506" s="233">
        <v>30</v>
      </c>
      <c r="D506" s="234">
        <v>90</v>
      </c>
    </row>
    <row r="507" spans="1:4">
      <c r="A507" s="65"/>
      <c r="B507" s="142" t="s">
        <v>2943</v>
      </c>
      <c r="C507" s="233">
        <v>90</v>
      </c>
      <c r="D507" s="234">
        <v>140</v>
      </c>
    </row>
    <row r="508" spans="1:4">
      <c r="A508" s="65"/>
      <c r="B508" s="142" t="s">
        <v>2944</v>
      </c>
      <c r="C508" s="233">
        <v>25</v>
      </c>
      <c r="D508" s="234">
        <v>40</v>
      </c>
    </row>
    <row r="509" spans="1:4">
      <c r="A509" s="65"/>
      <c r="B509" s="142" t="s">
        <v>2945</v>
      </c>
      <c r="C509" s="233">
        <v>20</v>
      </c>
      <c r="D509" s="234">
        <v>40</v>
      </c>
    </row>
    <row r="510" spans="1:4">
      <c r="A510" s="65"/>
      <c r="B510" s="66" t="s">
        <v>1200</v>
      </c>
      <c r="C510" s="235">
        <v>250</v>
      </c>
      <c r="D510" s="236">
        <v>1352</v>
      </c>
    </row>
    <row r="511" spans="1:4">
      <c r="A511" s="65"/>
      <c r="B511" s="142" t="s">
        <v>3011</v>
      </c>
      <c r="C511" s="233">
        <v>60</v>
      </c>
      <c r="D511" s="234">
        <v>100</v>
      </c>
    </row>
    <row r="512" spans="1:4">
      <c r="A512" s="65"/>
      <c r="B512" s="66" t="s">
        <v>1201</v>
      </c>
      <c r="C512" s="235">
        <v>2362</v>
      </c>
      <c r="D512" s="236">
        <v>449</v>
      </c>
    </row>
    <row r="513" spans="1:4">
      <c r="A513" s="65"/>
      <c r="B513" s="142" t="s">
        <v>1203</v>
      </c>
      <c r="C513" s="233">
        <v>1200</v>
      </c>
      <c r="D513" s="234">
        <v>2400</v>
      </c>
    </row>
    <row r="514" spans="1:4">
      <c r="A514" s="65">
        <v>1</v>
      </c>
      <c r="B514" s="182" t="s">
        <v>1202</v>
      </c>
      <c r="C514" s="227">
        <v>145</v>
      </c>
      <c r="D514" s="228">
        <v>395</v>
      </c>
    </row>
    <row r="515" spans="1:4">
      <c r="A515" s="65"/>
      <c r="B515" s="142" t="s">
        <v>1204</v>
      </c>
      <c r="C515" s="233">
        <v>124</v>
      </c>
      <c r="D515" s="234">
        <v>164</v>
      </c>
    </row>
    <row r="516" spans="1:4">
      <c r="A516" s="65">
        <v>1</v>
      </c>
      <c r="B516" s="182" t="s">
        <v>1206</v>
      </c>
      <c r="C516" s="227">
        <v>160</v>
      </c>
      <c r="D516" s="228">
        <v>320</v>
      </c>
    </row>
    <row r="517" spans="1:4">
      <c r="A517" s="65">
        <v>1</v>
      </c>
      <c r="B517" s="181" t="s">
        <v>1205</v>
      </c>
      <c r="C517" s="227">
        <v>105</v>
      </c>
      <c r="D517" s="228">
        <v>210</v>
      </c>
    </row>
    <row r="518" spans="1:4">
      <c r="A518" s="65"/>
      <c r="B518" s="66" t="s">
        <v>1207</v>
      </c>
      <c r="C518" s="235">
        <v>653</v>
      </c>
      <c r="D518" s="236">
        <v>1475</v>
      </c>
    </row>
    <row r="519" spans="1:4">
      <c r="A519" s="65"/>
      <c r="B519" s="142" t="s">
        <v>1208</v>
      </c>
      <c r="C519" s="233">
        <v>89</v>
      </c>
      <c r="D519" s="234">
        <v>162</v>
      </c>
    </row>
    <row r="520" spans="1:4">
      <c r="A520" s="65"/>
      <c r="B520" s="142" t="s">
        <v>2782</v>
      </c>
      <c r="C520" s="233">
        <v>179</v>
      </c>
      <c r="D520" s="234">
        <v>360</v>
      </c>
    </row>
    <row r="521" spans="1:4">
      <c r="A521" s="65"/>
      <c r="B521" s="142" t="s">
        <v>1209</v>
      </c>
      <c r="C521" s="233">
        <v>80</v>
      </c>
      <c r="D521" s="234">
        <v>250</v>
      </c>
    </row>
    <row r="522" spans="1:4">
      <c r="A522" s="65"/>
      <c r="B522" s="142" t="s">
        <v>3003</v>
      </c>
      <c r="C522" s="233">
        <v>144</v>
      </c>
      <c r="D522" s="234">
        <v>215</v>
      </c>
    </row>
    <row r="523" spans="1:4">
      <c r="A523" s="65"/>
      <c r="B523" s="142" t="s">
        <v>2946</v>
      </c>
      <c r="C523" s="233">
        <v>200</v>
      </c>
      <c r="D523" s="234">
        <f>200*1.5</f>
        <v>300</v>
      </c>
    </row>
    <row r="524" spans="1:4">
      <c r="A524" s="65"/>
      <c r="B524" s="66" t="s">
        <v>518</v>
      </c>
      <c r="C524" s="245">
        <v>120</v>
      </c>
      <c r="D524" s="246">
        <v>240</v>
      </c>
    </row>
    <row r="525" spans="1:4">
      <c r="A525" s="65"/>
      <c r="B525" s="66" t="s">
        <v>517</v>
      </c>
      <c r="C525" s="245">
        <v>700</v>
      </c>
      <c r="D525" s="246">
        <v>1400</v>
      </c>
    </row>
    <row r="526" spans="1:4">
      <c r="A526" s="65"/>
      <c r="B526" s="66" t="s">
        <v>2947</v>
      </c>
      <c r="C526" s="245">
        <v>260</v>
      </c>
      <c r="D526" s="246">
        <f>260*2</f>
        <v>520</v>
      </c>
    </row>
    <row r="527" spans="1:4" ht="22.5" customHeight="1">
      <c r="A527" s="65"/>
      <c r="B527" s="142" t="s">
        <v>2948</v>
      </c>
      <c r="C527" s="233">
        <v>570</v>
      </c>
      <c r="D527" s="234">
        <v>1140</v>
      </c>
    </row>
    <row r="528" spans="1:4" ht="22.5" customHeight="1">
      <c r="A528" s="65"/>
      <c r="B528" s="142" t="s">
        <v>2949</v>
      </c>
      <c r="C528" s="233">
        <v>200</v>
      </c>
      <c r="D528" s="234">
        <v>400</v>
      </c>
    </row>
    <row r="529" spans="1:4">
      <c r="A529" s="65"/>
      <c r="B529" s="142" t="s">
        <v>519</v>
      </c>
      <c r="C529" s="233">
        <v>102</v>
      </c>
      <c r="D529" s="234">
        <v>168</v>
      </c>
    </row>
    <row r="530" spans="1:4">
      <c r="A530" s="65">
        <v>1</v>
      </c>
      <c r="B530" s="183" t="s">
        <v>1210</v>
      </c>
      <c r="C530" s="231">
        <v>85</v>
      </c>
      <c r="D530" s="232">
        <v>170</v>
      </c>
    </row>
    <row r="531" spans="1:4">
      <c r="A531" s="65">
        <v>1</v>
      </c>
      <c r="B531" s="182" t="s">
        <v>2950</v>
      </c>
      <c r="C531" s="227">
        <v>250</v>
      </c>
      <c r="D531" s="228">
        <v>500</v>
      </c>
    </row>
    <row r="532" spans="1:4" ht="14.25" customHeight="1">
      <c r="A532" s="65">
        <v>1</v>
      </c>
      <c r="B532" s="183" t="s">
        <v>1211</v>
      </c>
      <c r="C532" s="229">
        <v>475</v>
      </c>
      <c r="D532" s="230">
        <v>1187</v>
      </c>
    </row>
    <row r="533" spans="1:4">
      <c r="A533" s="65">
        <v>1</v>
      </c>
      <c r="B533" s="182" t="s">
        <v>2951</v>
      </c>
      <c r="C533" s="227">
        <v>120</v>
      </c>
      <c r="D533" s="228">
        <f>120*2</f>
        <v>240</v>
      </c>
    </row>
    <row r="534" spans="1:4">
      <c r="A534" s="65">
        <v>1</v>
      </c>
      <c r="B534" s="182" t="s">
        <v>2952</v>
      </c>
      <c r="C534" s="227">
        <v>350</v>
      </c>
      <c r="D534" s="228">
        <f>350*2</f>
        <v>700</v>
      </c>
    </row>
    <row r="535" spans="1:4">
      <c r="A535" s="65">
        <v>1</v>
      </c>
      <c r="B535" s="182" t="s">
        <v>2991</v>
      </c>
      <c r="C535" s="227">
        <v>1000</v>
      </c>
      <c r="D535" s="228">
        <v>2000</v>
      </c>
    </row>
    <row r="536" spans="1:4">
      <c r="A536" s="65">
        <v>1</v>
      </c>
      <c r="B536" s="182" t="s">
        <v>2992</v>
      </c>
      <c r="C536" s="227">
        <v>70</v>
      </c>
      <c r="D536" s="228">
        <v>140</v>
      </c>
    </row>
    <row r="537" spans="1:4">
      <c r="A537" s="65">
        <v>1</v>
      </c>
      <c r="B537" s="182" t="s">
        <v>2953</v>
      </c>
      <c r="C537" s="227">
        <v>350</v>
      </c>
      <c r="D537" s="228">
        <v>700</v>
      </c>
    </row>
    <row r="538" spans="1:4">
      <c r="A538" s="65">
        <v>1</v>
      </c>
      <c r="B538" s="182" t="s">
        <v>2954</v>
      </c>
      <c r="C538" s="227">
        <v>100</v>
      </c>
      <c r="D538" s="228">
        <v>200</v>
      </c>
    </row>
    <row r="539" spans="1:4">
      <c r="A539" s="65">
        <v>1</v>
      </c>
      <c r="B539" s="182" t="s">
        <v>2955</v>
      </c>
      <c r="C539" s="227">
        <v>70</v>
      </c>
      <c r="D539" s="228">
        <v>140</v>
      </c>
    </row>
    <row r="540" spans="1:4">
      <c r="A540" s="65">
        <v>1</v>
      </c>
      <c r="B540" s="182" t="s">
        <v>2956</v>
      </c>
      <c r="C540" s="227">
        <v>350</v>
      </c>
      <c r="D540" s="228">
        <v>700</v>
      </c>
    </row>
    <row r="541" spans="1:4">
      <c r="A541" s="65">
        <v>1</v>
      </c>
      <c r="B541" s="182" t="s">
        <v>2957</v>
      </c>
      <c r="C541" s="227">
        <v>330</v>
      </c>
      <c r="D541" s="228">
        <f>330*2</f>
        <v>660</v>
      </c>
    </row>
    <row r="542" spans="1:4">
      <c r="A542" s="65">
        <v>1</v>
      </c>
      <c r="B542" s="182" t="s">
        <v>2958</v>
      </c>
      <c r="C542" s="227">
        <v>1200</v>
      </c>
      <c r="D542" s="228">
        <v>2400</v>
      </c>
    </row>
    <row r="543" spans="1:4">
      <c r="A543" s="65">
        <v>1</v>
      </c>
      <c r="B543" s="182" t="s">
        <v>2959</v>
      </c>
      <c r="C543" s="227">
        <v>970</v>
      </c>
      <c r="D543" s="228">
        <f>970*2</f>
        <v>1940</v>
      </c>
    </row>
    <row r="544" spans="1:4">
      <c r="A544" s="65">
        <v>1</v>
      </c>
      <c r="B544" s="184" t="s">
        <v>520</v>
      </c>
      <c r="C544" s="231">
        <v>100</v>
      </c>
      <c r="D544" s="232">
        <v>220</v>
      </c>
    </row>
    <row r="545" spans="1:4">
      <c r="A545" s="65">
        <v>1</v>
      </c>
      <c r="B545" s="181" t="s">
        <v>2960</v>
      </c>
      <c r="C545" s="227">
        <v>140</v>
      </c>
      <c r="D545" s="228">
        <v>225</v>
      </c>
    </row>
    <row r="546" spans="1:4">
      <c r="A546" s="65">
        <v>1</v>
      </c>
      <c r="B546" s="181" t="s">
        <v>2961</v>
      </c>
      <c r="C546" s="227">
        <v>1250</v>
      </c>
      <c r="D546" s="228">
        <f>1250*1.8</f>
        <v>2250</v>
      </c>
    </row>
    <row r="547" spans="1:4">
      <c r="A547" s="65">
        <v>1</v>
      </c>
      <c r="B547" s="181" t="s">
        <v>2962</v>
      </c>
      <c r="C547" s="227">
        <v>100</v>
      </c>
      <c r="D547" s="228">
        <f>100*1.5</f>
        <v>150</v>
      </c>
    </row>
    <row r="548" spans="1:4">
      <c r="A548" s="65">
        <v>1</v>
      </c>
      <c r="B548" s="181" t="s">
        <v>2963</v>
      </c>
      <c r="C548" s="227">
        <v>230</v>
      </c>
      <c r="D548" s="228">
        <v>230</v>
      </c>
    </row>
    <row r="549" spans="1:4">
      <c r="A549" s="65">
        <v>1</v>
      </c>
      <c r="B549" s="181" t="s">
        <v>2964</v>
      </c>
      <c r="C549" s="227">
        <v>280</v>
      </c>
      <c r="D549" s="228">
        <f>280*2</f>
        <v>560</v>
      </c>
    </row>
    <row r="550" spans="1:4">
      <c r="A550" s="65">
        <v>1</v>
      </c>
      <c r="B550" s="181" t="s">
        <v>2965</v>
      </c>
      <c r="C550" s="227">
        <v>110</v>
      </c>
      <c r="D550" s="228">
        <f>110*1.5</f>
        <v>165</v>
      </c>
    </row>
    <row r="551" spans="1:4">
      <c r="A551" s="65">
        <v>1</v>
      </c>
      <c r="B551" s="181" t="s">
        <v>2966</v>
      </c>
      <c r="C551" s="227">
        <v>160</v>
      </c>
      <c r="D551" s="228">
        <f>160*2</f>
        <v>320</v>
      </c>
    </row>
    <row r="552" spans="1:4">
      <c r="A552" s="65">
        <v>1</v>
      </c>
      <c r="B552" s="181" t="s">
        <v>2993</v>
      </c>
      <c r="C552" s="227">
        <v>750</v>
      </c>
      <c r="D552" s="228">
        <f>750*3</f>
        <v>2250</v>
      </c>
    </row>
    <row r="553" spans="1:4" ht="25.5">
      <c r="A553" s="65"/>
      <c r="B553" s="144" t="s">
        <v>2994</v>
      </c>
      <c r="C553" s="233">
        <v>1600</v>
      </c>
      <c r="D553" s="234">
        <f>1600*3</f>
        <v>4800</v>
      </c>
    </row>
    <row r="554" spans="1:4" ht="25.5">
      <c r="A554" s="65"/>
      <c r="B554" s="144" t="s">
        <v>2967</v>
      </c>
      <c r="C554" s="233">
        <v>950</v>
      </c>
      <c r="D554" s="234">
        <f>950*1.5</f>
        <v>1425</v>
      </c>
    </row>
    <row r="555" spans="1:4">
      <c r="A555" s="65">
        <v>1</v>
      </c>
      <c r="B555" s="181" t="s">
        <v>2968</v>
      </c>
      <c r="C555" s="227">
        <v>610</v>
      </c>
      <c r="D555" s="228">
        <f>610*1.8</f>
        <v>1098</v>
      </c>
    </row>
    <row r="556" spans="1:4">
      <c r="A556" s="65">
        <v>1</v>
      </c>
      <c r="B556" s="181" t="s">
        <v>2998</v>
      </c>
      <c r="C556" s="227">
        <v>750</v>
      </c>
      <c r="D556" s="228">
        <f>750*1.8</f>
        <v>1350</v>
      </c>
    </row>
    <row r="557" spans="1:4">
      <c r="A557" s="65">
        <v>1</v>
      </c>
      <c r="B557" s="181" t="s">
        <v>2999</v>
      </c>
      <c r="C557" s="227">
        <v>1050</v>
      </c>
      <c r="D557" s="228">
        <f>1050*1.8</f>
        <v>1890</v>
      </c>
    </row>
    <row r="558" spans="1:4" ht="25.5">
      <c r="A558" s="65"/>
      <c r="B558" s="144" t="s">
        <v>2969</v>
      </c>
      <c r="C558" s="233">
        <v>420</v>
      </c>
      <c r="D558" s="234">
        <f>420*1.8</f>
        <v>756</v>
      </c>
    </row>
    <row r="559" spans="1:4">
      <c r="A559" s="65"/>
      <c r="B559" s="142" t="s">
        <v>1212</v>
      </c>
      <c r="C559" s="233">
        <v>439</v>
      </c>
      <c r="D559" s="234">
        <v>1520</v>
      </c>
    </row>
    <row r="560" spans="1:4">
      <c r="A560" s="65"/>
      <c r="B560" s="66" t="s">
        <v>1213</v>
      </c>
      <c r="C560" s="235">
        <v>250</v>
      </c>
      <c r="D560" s="236">
        <v>750</v>
      </c>
    </row>
    <row r="561" spans="1:4">
      <c r="A561" s="65"/>
      <c r="B561" s="66" t="s">
        <v>1449</v>
      </c>
      <c r="C561" s="235">
        <v>260</v>
      </c>
      <c r="D561" s="236">
        <v>520</v>
      </c>
    </row>
    <row r="562" spans="1:4">
      <c r="A562" s="65"/>
      <c r="B562" s="66" t="s">
        <v>521</v>
      </c>
      <c r="C562" s="235">
        <v>150</v>
      </c>
      <c r="D562" s="236">
        <v>300</v>
      </c>
    </row>
    <row r="563" spans="1:4" ht="25.5">
      <c r="A563" s="65">
        <v>1</v>
      </c>
      <c r="B563" s="184" t="s">
        <v>1379</v>
      </c>
      <c r="C563" s="229">
        <v>911</v>
      </c>
      <c r="D563" s="230">
        <v>1366</v>
      </c>
    </row>
    <row r="564" spans="1:4">
      <c r="A564" s="65"/>
      <c r="B564" s="113" t="s">
        <v>2970</v>
      </c>
      <c r="C564" s="245">
        <v>105</v>
      </c>
      <c r="D564" s="246">
        <v>105</v>
      </c>
    </row>
    <row r="565" spans="1:4">
      <c r="A565" s="65"/>
      <c r="B565" s="143" t="s">
        <v>1214</v>
      </c>
      <c r="C565" s="233">
        <v>365</v>
      </c>
      <c r="D565" s="234">
        <v>1229</v>
      </c>
    </row>
    <row r="566" spans="1:4">
      <c r="A566" s="65"/>
      <c r="B566" s="143" t="s">
        <v>524</v>
      </c>
      <c r="C566" s="233">
        <v>20</v>
      </c>
      <c r="D566" s="234">
        <v>80</v>
      </c>
    </row>
    <row r="567" spans="1:4">
      <c r="A567" s="65"/>
      <c r="B567" s="143" t="s">
        <v>523</v>
      </c>
      <c r="C567" s="233">
        <v>240</v>
      </c>
      <c r="D567" s="234">
        <v>360</v>
      </c>
    </row>
    <row r="568" spans="1:4" ht="25.5">
      <c r="A568" s="65"/>
      <c r="B568" s="145" t="s">
        <v>522</v>
      </c>
      <c r="C568" s="233">
        <v>375</v>
      </c>
      <c r="D568" s="234">
        <v>950</v>
      </c>
    </row>
    <row r="569" spans="1:4">
      <c r="A569" s="65"/>
      <c r="B569" s="143" t="s">
        <v>2971</v>
      </c>
      <c r="C569" s="233">
        <v>384</v>
      </c>
      <c r="D569" s="234">
        <v>2320</v>
      </c>
    </row>
    <row r="570" spans="1:4">
      <c r="A570" s="65">
        <v>1</v>
      </c>
      <c r="B570" s="183" t="s">
        <v>1216</v>
      </c>
      <c r="C570" s="231">
        <v>340</v>
      </c>
      <c r="D570" s="232">
        <v>850</v>
      </c>
    </row>
    <row r="571" spans="1:4">
      <c r="A571" s="65">
        <v>1</v>
      </c>
      <c r="B571" s="183" t="s">
        <v>1215</v>
      </c>
      <c r="C571" s="231">
        <v>990</v>
      </c>
      <c r="D571" s="232">
        <v>1881</v>
      </c>
    </row>
    <row r="572" spans="1:4">
      <c r="A572" s="65">
        <v>1</v>
      </c>
      <c r="B572" s="183" t="s">
        <v>1217</v>
      </c>
      <c r="C572" s="231">
        <v>120</v>
      </c>
      <c r="D572" s="232">
        <v>300</v>
      </c>
    </row>
    <row r="573" spans="1:4">
      <c r="A573" s="65"/>
      <c r="B573" s="66" t="s">
        <v>1218</v>
      </c>
      <c r="C573" s="235">
        <v>100</v>
      </c>
      <c r="D573" s="236">
        <v>200</v>
      </c>
    </row>
    <row r="574" spans="1:4">
      <c r="A574" s="65"/>
      <c r="B574" s="66" t="s">
        <v>2972</v>
      </c>
      <c r="C574" s="235">
        <v>65</v>
      </c>
      <c r="D574" s="236">
        <f>65*2</f>
        <v>130</v>
      </c>
    </row>
    <row r="575" spans="1:4">
      <c r="A575" s="65"/>
      <c r="B575" s="66" t="s">
        <v>1219</v>
      </c>
      <c r="C575" s="235">
        <v>100</v>
      </c>
      <c r="D575" s="236">
        <v>200</v>
      </c>
    </row>
    <row r="576" spans="1:4">
      <c r="A576" s="65"/>
      <c r="B576" s="66" t="s">
        <v>3002</v>
      </c>
      <c r="C576" s="235">
        <v>100</v>
      </c>
      <c r="D576" s="236">
        <v>200</v>
      </c>
    </row>
    <row r="577" spans="1:4">
      <c r="A577" s="65"/>
      <c r="B577" s="66" t="s">
        <v>2973</v>
      </c>
      <c r="C577" s="235">
        <v>380</v>
      </c>
      <c r="D577" s="236">
        <v>760</v>
      </c>
    </row>
    <row r="578" spans="1:4">
      <c r="A578" s="65"/>
      <c r="B578" s="66" t="s">
        <v>2974</v>
      </c>
      <c r="C578" s="235">
        <v>60</v>
      </c>
      <c r="D578" s="236">
        <v>100</v>
      </c>
    </row>
    <row r="579" spans="1:4">
      <c r="A579" s="65"/>
      <c r="B579" s="142" t="s">
        <v>1220</v>
      </c>
      <c r="C579" s="233">
        <v>215</v>
      </c>
      <c r="D579" s="234">
        <v>647</v>
      </c>
    </row>
    <row r="580" spans="1:4">
      <c r="A580" s="65"/>
      <c r="B580" s="142" t="s">
        <v>1221</v>
      </c>
      <c r="C580" s="233">
        <v>375</v>
      </c>
      <c r="D580" s="234">
        <v>1407</v>
      </c>
    </row>
    <row r="581" spans="1:4">
      <c r="A581" s="65"/>
      <c r="B581" s="142" t="s">
        <v>1222</v>
      </c>
      <c r="C581" s="233">
        <v>357</v>
      </c>
      <c r="D581" s="234">
        <v>1082</v>
      </c>
    </row>
    <row r="582" spans="1:4">
      <c r="A582" s="65"/>
      <c r="B582" s="144" t="s">
        <v>526</v>
      </c>
      <c r="C582" s="233">
        <v>100</v>
      </c>
      <c r="D582" s="234">
        <v>250</v>
      </c>
    </row>
    <row r="583" spans="1:4">
      <c r="A583" s="65"/>
      <c r="B583" s="142" t="s">
        <v>525</v>
      </c>
      <c r="C583" s="233">
        <v>110</v>
      </c>
      <c r="D583" s="234">
        <v>260</v>
      </c>
    </row>
    <row r="584" spans="1:4">
      <c r="A584" s="65"/>
      <c r="B584" s="142" t="s">
        <v>2975</v>
      </c>
      <c r="C584" s="233">
        <v>40</v>
      </c>
      <c r="D584" s="234">
        <v>80</v>
      </c>
    </row>
    <row r="585" spans="1:4">
      <c r="A585" s="65"/>
      <c r="B585" s="142" t="s">
        <v>2976</v>
      </c>
      <c r="C585" s="233">
        <v>60</v>
      </c>
      <c r="D585" s="234">
        <v>100</v>
      </c>
    </row>
    <row r="586" spans="1:4">
      <c r="A586" s="65"/>
      <c r="B586" s="142" t="s">
        <v>2977</v>
      </c>
      <c r="C586" s="233">
        <v>30</v>
      </c>
      <c r="D586" s="234">
        <v>60</v>
      </c>
    </row>
    <row r="587" spans="1:4">
      <c r="A587" s="65">
        <v>1</v>
      </c>
      <c r="B587" s="182" t="s">
        <v>2978</v>
      </c>
      <c r="C587" s="227">
        <v>245</v>
      </c>
      <c r="D587" s="228">
        <f>245*2</f>
        <v>490</v>
      </c>
    </row>
    <row r="588" spans="1:4">
      <c r="A588" s="65"/>
      <c r="B588" s="190" t="s">
        <v>2979</v>
      </c>
      <c r="C588" s="233">
        <v>50</v>
      </c>
      <c r="D588" s="234">
        <v>100</v>
      </c>
    </row>
    <row r="589" spans="1:4">
      <c r="A589" s="65"/>
      <c r="B589" s="142" t="s">
        <v>1431</v>
      </c>
      <c r="C589" s="233">
        <v>104</v>
      </c>
      <c r="D589" s="234">
        <v>115</v>
      </c>
    </row>
    <row r="590" spans="1:4">
      <c r="A590" s="65"/>
      <c r="B590" s="142" t="s">
        <v>2980</v>
      </c>
      <c r="C590" s="233">
        <v>1106</v>
      </c>
      <c r="D590" s="234">
        <v>2510</v>
      </c>
    </row>
    <row r="591" spans="1:4">
      <c r="A591" s="65">
        <v>1</v>
      </c>
      <c r="B591" s="182" t="s">
        <v>1223</v>
      </c>
      <c r="C591" s="227">
        <v>205</v>
      </c>
      <c r="D591" s="228">
        <v>1025</v>
      </c>
    </row>
    <row r="592" spans="1:4">
      <c r="A592" s="65">
        <v>1</v>
      </c>
      <c r="B592" s="183" t="s">
        <v>1225</v>
      </c>
      <c r="C592" s="231">
        <v>360</v>
      </c>
      <c r="D592" s="232">
        <v>2160</v>
      </c>
    </row>
    <row r="593" spans="1:4">
      <c r="A593" s="65">
        <v>1</v>
      </c>
      <c r="B593" s="183" t="s">
        <v>1224</v>
      </c>
      <c r="C593" s="231">
        <v>150</v>
      </c>
      <c r="D593" s="232">
        <v>900</v>
      </c>
    </row>
    <row r="594" spans="1:4">
      <c r="A594" s="269"/>
      <c r="B594" s="142" t="s">
        <v>2783</v>
      </c>
      <c r="C594" s="233">
        <v>147</v>
      </c>
      <c r="D594" s="234">
        <v>191</v>
      </c>
    </row>
    <row r="595" spans="1:4">
      <c r="A595" s="65"/>
      <c r="B595" s="142" t="s">
        <v>527</v>
      </c>
      <c r="C595" s="233">
        <v>508</v>
      </c>
      <c r="D595" s="234">
        <v>1034</v>
      </c>
    </row>
    <row r="596" spans="1:4">
      <c r="A596" s="65"/>
      <c r="B596" s="142" t="s">
        <v>1400</v>
      </c>
      <c r="C596" s="233">
        <v>121</v>
      </c>
      <c r="D596" s="234">
        <v>302</v>
      </c>
    </row>
    <row r="597" spans="1:4">
      <c r="A597" s="65">
        <v>1</v>
      </c>
      <c r="B597" s="182" t="s">
        <v>1226</v>
      </c>
      <c r="C597" s="227">
        <v>1154</v>
      </c>
      <c r="D597" s="228">
        <v>5991</v>
      </c>
    </row>
    <row r="598" spans="1:4">
      <c r="A598" s="65">
        <v>1</v>
      </c>
      <c r="B598" s="181" t="s">
        <v>2784</v>
      </c>
      <c r="C598" s="227">
        <v>1134</v>
      </c>
      <c r="D598" s="228">
        <v>1927</v>
      </c>
    </row>
    <row r="599" spans="1:4">
      <c r="A599" s="65"/>
      <c r="B599" s="66" t="s">
        <v>1227</v>
      </c>
      <c r="C599" s="235">
        <v>2881</v>
      </c>
      <c r="D599" s="236">
        <v>10783</v>
      </c>
    </row>
    <row r="600" spans="1:4">
      <c r="A600" s="65">
        <v>1</v>
      </c>
      <c r="B600" s="183" t="s">
        <v>1228</v>
      </c>
      <c r="C600" s="229">
        <v>488</v>
      </c>
      <c r="D600" s="230">
        <v>2440</v>
      </c>
    </row>
    <row r="601" spans="1:4">
      <c r="A601" s="65">
        <v>1</v>
      </c>
      <c r="B601" s="183" t="s">
        <v>1230</v>
      </c>
      <c r="C601" s="231">
        <v>58</v>
      </c>
      <c r="D601" s="232">
        <v>116</v>
      </c>
    </row>
    <row r="602" spans="1:4">
      <c r="A602" s="65">
        <v>1</v>
      </c>
      <c r="B602" s="182" t="s">
        <v>2785</v>
      </c>
      <c r="C602" s="227">
        <v>126</v>
      </c>
      <c r="D602" s="228">
        <v>504</v>
      </c>
    </row>
    <row r="603" spans="1:4">
      <c r="A603" s="65">
        <v>1</v>
      </c>
      <c r="B603" s="182" t="s">
        <v>1229</v>
      </c>
      <c r="C603" s="227">
        <v>185</v>
      </c>
      <c r="D603" s="228">
        <v>740</v>
      </c>
    </row>
    <row r="604" spans="1:4">
      <c r="A604" s="65">
        <v>1</v>
      </c>
      <c r="B604" s="183" t="s">
        <v>528</v>
      </c>
      <c r="C604" s="231">
        <v>80</v>
      </c>
      <c r="D604" s="232">
        <v>160</v>
      </c>
    </row>
    <row r="605" spans="1:4" ht="25.5">
      <c r="A605" s="65">
        <v>1</v>
      </c>
      <c r="B605" s="184" t="s">
        <v>529</v>
      </c>
      <c r="C605" s="229">
        <v>470</v>
      </c>
      <c r="D605" s="229">
        <v>1600</v>
      </c>
    </row>
    <row r="606" spans="1:4">
      <c r="A606" s="65"/>
      <c r="B606" s="142" t="s">
        <v>472</v>
      </c>
      <c r="C606" s="233">
        <v>255</v>
      </c>
      <c r="D606" s="234">
        <v>640</v>
      </c>
    </row>
    <row r="607" spans="1:4">
      <c r="A607" s="65"/>
      <c r="B607" s="142" t="s">
        <v>2981</v>
      </c>
      <c r="C607" s="233">
        <v>250</v>
      </c>
      <c r="D607" s="234">
        <v>400</v>
      </c>
    </row>
    <row r="608" spans="1:4">
      <c r="A608" s="65"/>
      <c r="B608" s="142" t="s">
        <v>2982</v>
      </c>
      <c r="C608" s="233">
        <v>100</v>
      </c>
      <c r="D608" s="234">
        <v>160</v>
      </c>
    </row>
    <row r="609" spans="1:4">
      <c r="A609" s="65"/>
      <c r="B609" s="66" t="s">
        <v>1459</v>
      </c>
      <c r="C609" s="235">
        <v>850</v>
      </c>
      <c r="D609" s="236">
        <v>1020</v>
      </c>
    </row>
    <row r="610" spans="1:4">
      <c r="A610" s="65"/>
      <c r="B610" s="142" t="s">
        <v>2983</v>
      </c>
      <c r="C610" s="233">
        <v>20</v>
      </c>
      <c r="D610" s="234">
        <v>100</v>
      </c>
    </row>
    <row r="611" spans="1:4">
      <c r="A611" s="65"/>
      <c r="B611" s="142" t="s">
        <v>2984</v>
      </c>
      <c r="C611" s="233">
        <v>80</v>
      </c>
      <c r="D611" s="234">
        <f>80*2</f>
        <v>160</v>
      </c>
    </row>
    <row r="612" spans="1:4">
      <c r="A612" s="65"/>
      <c r="B612" s="142" t="s">
        <v>465</v>
      </c>
      <c r="C612" s="233">
        <v>180</v>
      </c>
      <c r="D612" s="234">
        <v>360</v>
      </c>
    </row>
    <row r="613" spans="1:4">
      <c r="A613" s="94">
        <v>1</v>
      </c>
      <c r="B613" s="181" t="s">
        <v>1441</v>
      </c>
      <c r="C613" s="227">
        <v>187</v>
      </c>
      <c r="D613" s="228">
        <v>600</v>
      </c>
    </row>
    <row r="614" spans="1:4">
      <c r="A614" s="65">
        <v>1</v>
      </c>
      <c r="B614" s="182" t="s">
        <v>1438</v>
      </c>
      <c r="C614" s="227">
        <v>70</v>
      </c>
      <c r="D614" s="228">
        <v>560</v>
      </c>
    </row>
    <row r="615" spans="1:4">
      <c r="A615" s="65">
        <v>1</v>
      </c>
      <c r="B615" s="182" t="s">
        <v>531</v>
      </c>
      <c r="C615" s="227">
        <v>100</v>
      </c>
      <c r="D615" s="228">
        <v>500</v>
      </c>
    </row>
    <row r="616" spans="1:4" ht="25.5">
      <c r="A616" s="94">
        <v>1</v>
      </c>
      <c r="B616" s="181" t="s">
        <v>532</v>
      </c>
      <c r="C616" s="227">
        <v>140</v>
      </c>
      <c r="D616" s="228">
        <v>840</v>
      </c>
    </row>
    <row r="617" spans="1:4">
      <c r="A617" s="65">
        <v>1</v>
      </c>
      <c r="B617" s="182" t="s">
        <v>530</v>
      </c>
      <c r="C617" s="227">
        <v>80</v>
      </c>
      <c r="D617" s="228">
        <v>400</v>
      </c>
    </row>
    <row r="618" spans="1:4">
      <c r="A618" s="65">
        <v>1</v>
      </c>
      <c r="B618" s="182" t="s">
        <v>533</v>
      </c>
      <c r="C618" s="227">
        <v>60</v>
      </c>
      <c r="D618" s="228">
        <v>720</v>
      </c>
    </row>
    <row r="619" spans="1:4">
      <c r="A619" s="94">
        <v>1</v>
      </c>
      <c r="B619" s="181" t="s">
        <v>1442</v>
      </c>
      <c r="C619" s="227"/>
      <c r="D619" s="228">
        <v>3700</v>
      </c>
    </row>
    <row r="620" spans="1:4">
      <c r="A620" s="65">
        <v>1</v>
      </c>
      <c r="B620" s="183" t="s">
        <v>535</v>
      </c>
      <c r="C620" s="231">
        <v>50</v>
      </c>
      <c r="D620" s="232">
        <v>75</v>
      </c>
    </row>
    <row r="621" spans="1:4">
      <c r="A621" s="65">
        <v>1</v>
      </c>
      <c r="B621" s="183" t="s">
        <v>534</v>
      </c>
      <c r="C621" s="231">
        <v>50</v>
      </c>
      <c r="D621" s="232">
        <v>75</v>
      </c>
    </row>
    <row r="622" spans="1:4" ht="25.5">
      <c r="A622" s="94"/>
      <c r="B622" s="67" t="s">
        <v>536</v>
      </c>
      <c r="C622" s="245">
        <v>40</v>
      </c>
      <c r="D622" s="236">
        <v>200</v>
      </c>
    </row>
    <row r="623" spans="1:4">
      <c r="A623" s="65">
        <v>1</v>
      </c>
      <c r="B623" s="183" t="s">
        <v>1231</v>
      </c>
      <c r="C623" s="231">
        <v>30</v>
      </c>
      <c r="D623" s="232">
        <v>60</v>
      </c>
    </row>
    <row r="624" spans="1:4">
      <c r="A624" s="65"/>
      <c r="B624" s="142" t="s">
        <v>1232</v>
      </c>
      <c r="C624" s="233">
        <v>280</v>
      </c>
      <c r="D624" s="234">
        <v>560</v>
      </c>
    </row>
    <row r="625" spans="1:8">
      <c r="A625" s="65"/>
      <c r="B625" s="142" t="s">
        <v>466</v>
      </c>
      <c r="C625" s="233">
        <v>680</v>
      </c>
      <c r="D625" s="234">
        <v>1500</v>
      </c>
    </row>
    <row r="626" spans="1:8">
      <c r="A626" s="65"/>
      <c r="B626" s="142" t="s">
        <v>1233</v>
      </c>
      <c r="C626" s="233">
        <v>510</v>
      </c>
      <c r="D626" s="234">
        <v>1020</v>
      </c>
    </row>
    <row r="627" spans="1:8">
      <c r="A627" s="65"/>
      <c r="B627" s="142" t="s">
        <v>2786</v>
      </c>
      <c r="C627" s="233">
        <v>150</v>
      </c>
      <c r="D627" s="234">
        <v>300</v>
      </c>
    </row>
    <row r="628" spans="1:8">
      <c r="A628" s="65"/>
      <c r="B628" s="142" t="s">
        <v>1234</v>
      </c>
      <c r="C628" s="233">
        <v>800</v>
      </c>
      <c r="D628" s="234">
        <v>1760</v>
      </c>
    </row>
    <row r="629" spans="1:8">
      <c r="A629" s="65"/>
      <c r="B629" s="66" t="s">
        <v>537</v>
      </c>
      <c r="C629" s="235">
        <v>766</v>
      </c>
      <c r="D629" s="236">
        <v>1915</v>
      </c>
    </row>
    <row r="630" spans="1:8">
      <c r="A630" s="65"/>
      <c r="B630" s="194" t="s">
        <v>2985</v>
      </c>
      <c r="C630" s="235">
        <v>100</v>
      </c>
      <c r="D630" s="236">
        <v>200</v>
      </c>
    </row>
    <row r="631" spans="1:8">
      <c r="A631" s="65"/>
      <c r="B631" s="66" t="s">
        <v>2986</v>
      </c>
      <c r="C631" s="235">
        <v>261</v>
      </c>
      <c r="D631" s="236">
        <v>1566</v>
      </c>
    </row>
    <row r="632" spans="1:8">
      <c r="A632" s="65">
        <v>1</v>
      </c>
      <c r="B632" s="183" t="s">
        <v>538</v>
      </c>
      <c r="C632" s="231">
        <v>1493</v>
      </c>
      <c r="D632" s="232">
        <v>2239</v>
      </c>
    </row>
    <row r="633" spans="1:8">
      <c r="A633" s="65"/>
      <c r="B633" s="66"/>
      <c r="C633" s="245"/>
      <c r="D633" s="246"/>
    </row>
    <row r="634" spans="1:8">
      <c r="A634" s="65">
        <v>1</v>
      </c>
      <c r="B634" s="150" t="s">
        <v>3012</v>
      </c>
      <c r="C634" s="251">
        <v>9440</v>
      </c>
      <c r="D634" s="252">
        <v>18880</v>
      </c>
    </row>
    <row r="635" spans="1:8">
      <c r="A635" s="65"/>
      <c r="B635" s="150"/>
      <c r="C635" s="251"/>
      <c r="D635" s="252"/>
    </row>
    <row r="636" spans="1:8" ht="13.5" thickBot="1">
      <c r="A636" s="60"/>
      <c r="B636" s="260" t="s">
        <v>539</v>
      </c>
      <c r="C636" s="253"/>
      <c r="D636" s="254">
        <v>30000</v>
      </c>
    </row>
    <row r="637" spans="1:8" ht="15.75" thickBot="1">
      <c r="A637" s="60"/>
      <c r="B637" s="263" t="s">
        <v>2787</v>
      </c>
      <c r="C637" s="261">
        <f>SUM(C7:C636)</f>
        <v>240192</v>
      </c>
      <c r="D637" s="262">
        <f>SUM(D7:D636)</f>
        <v>716661</v>
      </c>
    </row>
    <row r="638" spans="1:8" s="192" customFormat="1">
      <c r="A638" s="255"/>
      <c r="B638" s="256"/>
      <c r="C638" s="257"/>
      <c r="D638" s="258"/>
      <c r="F638" s="259"/>
      <c r="H638" s="259"/>
    </row>
    <row r="639" spans="1:8" s="192" customFormat="1">
      <c r="A639" s="255">
        <f>SUM(A3:A638)</f>
        <v>141</v>
      </c>
      <c r="B639" s="256"/>
      <c r="C639" s="257"/>
      <c r="D639" s="258"/>
      <c r="F639" s="259"/>
      <c r="H639" s="259"/>
    </row>
    <row r="656" spans="2:4">
      <c r="B656" s="164"/>
      <c r="C656" s="164"/>
      <c r="D656" s="164"/>
    </row>
    <row r="657" spans="2:4" ht="15.75">
      <c r="B657" s="164"/>
      <c r="C657" s="152"/>
      <c r="D657" s="153"/>
    </row>
    <row r="658" spans="2:4">
      <c r="B658" s="164"/>
      <c r="C658" s="164"/>
      <c r="D658" s="164"/>
    </row>
    <row r="659" spans="2:4">
      <c r="B659" s="164"/>
      <c r="C659" s="164"/>
      <c r="D659" s="164"/>
    </row>
  </sheetData>
  <mergeCells count="1">
    <mergeCell ref="B2:D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0"/>
  <sheetViews>
    <sheetView workbookViewId="0">
      <selection activeCell="J19" sqref="J19"/>
    </sheetView>
  </sheetViews>
  <sheetFormatPr defaultRowHeight="12.75"/>
  <cols>
    <col min="1" max="1" width="4.85546875" customWidth="1"/>
    <col min="2" max="2" width="9" customWidth="1"/>
    <col min="4" max="4" width="40.85546875" customWidth="1"/>
    <col min="5" max="5" width="8.5703125" customWidth="1"/>
    <col min="6" max="6" width="10" customWidth="1"/>
  </cols>
  <sheetData>
    <row r="1" spans="1:6" ht="16.5" thickBot="1">
      <c r="A1" s="32"/>
      <c r="B1" s="286" t="s">
        <v>1434</v>
      </c>
      <c r="C1" s="286"/>
      <c r="D1" s="286"/>
      <c r="E1" s="33"/>
      <c r="F1" s="33"/>
    </row>
    <row r="2" spans="1:6" ht="14.25" thickTop="1" thickBot="1">
      <c r="A2" s="293" t="s">
        <v>471</v>
      </c>
      <c r="B2" s="294"/>
      <c r="C2" s="294"/>
      <c r="D2" s="294"/>
      <c r="E2" s="294"/>
      <c r="F2" s="294"/>
    </row>
    <row r="3" spans="1:6" ht="39.75" thickTop="1" thickBot="1">
      <c r="A3" s="34" t="s">
        <v>1235</v>
      </c>
      <c r="B3" s="35"/>
      <c r="D3" s="176" t="s">
        <v>1236</v>
      </c>
      <c r="E3" s="36" t="s">
        <v>1237</v>
      </c>
      <c r="F3" s="37" t="s">
        <v>1238</v>
      </c>
    </row>
    <row r="4" spans="1:6" ht="15" thickTop="1" thickBot="1">
      <c r="A4" s="38" t="s">
        <v>1239</v>
      </c>
      <c r="B4" s="175" t="s">
        <v>2826</v>
      </c>
      <c r="C4" s="39" t="s">
        <v>1240</v>
      </c>
      <c r="D4" s="70"/>
      <c r="E4" s="40">
        <v>22.45</v>
      </c>
      <c r="F4" s="73">
        <v>89.8</v>
      </c>
    </row>
    <row r="5" spans="1:6" ht="13.5" customHeight="1" thickTop="1" thickBot="1">
      <c r="A5" s="41" t="s">
        <v>1241</v>
      </c>
      <c r="B5" s="175" t="s">
        <v>2826</v>
      </c>
      <c r="C5" s="295" t="s">
        <v>573</v>
      </c>
      <c r="D5" s="296"/>
      <c r="E5" s="44">
        <v>25.5</v>
      </c>
      <c r="F5" s="74">
        <v>76.5</v>
      </c>
    </row>
    <row r="6" spans="1:6" ht="13.5" customHeight="1" thickTop="1" thickBot="1">
      <c r="A6" s="41" t="s">
        <v>1242</v>
      </c>
      <c r="B6" s="175" t="s">
        <v>2826</v>
      </c>
      <c r="C6" s="299" t="s">
        <v>558</v>
      </c>
      <c r="D6" s="300"/>
      <c r="E6" s="44">
        <v>32.299999999999997</v>
      </c>
      <c r="F6" s="74">
        <v>48</v>
      </c>
    </row>
    <row r="7" spans="1:6" ht="13.5" customHeight="1" thickTop="1" thickBot="1">
      <c r="A7" s="41" t="s">
        <v>1243</v>
      </c>
      <c r="B7" s="175" t="s">
        <v>2826</v>
      </c>
      <c r="C7" s="297" t="s">
        <v>574</v>
      </c>
      <c r="D7" s="298"/>
      <c r="E7" s="44">
        <v>32.299999999999997</v>
      </c>
      <c r="F7" s="74">
        <v>148</v>
      </c>
    </row>
    <row r="8" spans="1:6" ht="15" thickTop="1" thickBot="1">
      <c r="A8" s="41" t="s">
        <v>1301</v>
      </c>
      <c r="B8" s="175" t="s">
        <v>2826</v>
      </c>
      <c r="C8" s="46" t="s">
        <v>1245</v>
      </c>
      <c r="D8" s="71"/>
      <c r="E8" s="44">
        <v>24</v>
      </c>
      <c r="F8" s="74">
        <v>240</v>
      </c>
    </row>
    <row r="9" spans="1:6" ht="15" thickTop="1" thickBot="1">
      <c r="A9" s="41" t="s">
        <v>1244</v>
      </c>
      <c r="B9" s="175" t="s">
        <v>2826</v>
      </c>
      <c r="C9" s="43" t="s">
        <v>1248</v>
      </c>
      <c r="D9" s="71"/>
      <c r="E9" s="44">
        <v>24.16</v>
      </c>
      <c r="F9" s="74">
        <v>144</v>
      </c>
    </row>
    <row r="10" spans="1:6" ht="15" thickTop="1" thickBot="1">
      <c r="A10" s="41" t="s">
        <v>1246</v>
      </c>
      <c r="B10" s="175" t="s">
        <v>2826</v>
      </c>
      <c r="C10" s="46" t="s">
        <v>1250</v>
      </c>
      <c r="D10" s="71"/>
      <c r="E10" s="44">
        <v>33.299999999999997</v>
      </c>
      <c r="F10" s="74">
        <v>132</v>
      </c>
    </row>
    <row r="11" spans="1:6" ht="15" thickTop="1" thickBot="1">
      <c r="A11" s="41" t="s">
        <v>1247</v>
      </c>
      <c r="B11" s="175" t="s">
        <v>2826</v>
      </c>
      <c r="C11" s="43" t="s">
        <v>1252</v>
      </c>
      <c r="D11" s="71"/>
      <c r="E11" s="44">
        <v>31.15</v>
      </c>
      <c r="F11" s="74">
        <v>132</v>
      </c>
    </row>
    <row r="12" spans="1:6" ht="15" thickTop="1" thickBot="1">
      <c r="A12" s="41" t="s">
        <v>1249</v>
      </c>
      <c r="B12" s="175" t="s">
        <v>2826</v>
      </c>
      <c r="C12" s="43" t="s">
        <v>1254</v>
      </c>
      <c r="D12" s="71"/>
      <c r="E12" s="44">
        <v>140</v>
      </c>
      <c r="F12" s="74">
        <v>560</v>
      </c>
    </row>
    <row r="13" spans="1:6" ht="15" thickTop="1" thickBot="1">
      <c r="A13" s="41" t="s">
        <v>1251</v>
      </c>
      <c r="B13" s="175" t="s">
        <v>2826</v>
      </c>
      <c r="C13" s="43" t="s">
        <v>1256</v>
      </c>
      <c r="D13" s="71"/>
      <c r="E13" s="44">
        <v>21.75</v>
      </c>
      <c r="F13" s="74">
        <v>8</v>
      </c>
    </row>
    <row r="14" spans="1:6" ht="15" thickTop="1" thickBot="1">
      <c r="A14" s="41" t="s">
        <v>1253</v>
      </c>
      <c r="B14" s="175" t="s">
        <v>2826</v>
      </c>
      <c r="C14" s="43" t="s">
        <v>1258</v>
      </c>
      <c r="D14" s="71"/>
      <c r="E14" s="44">
        <v>45.6</v>
      </c>
      <c r="F14" s="74">
        <v>135</v>
      </c>
    </row>
    <row r="15" spans="1:6" ht="15" thickTop="1" thickBot="1">
      <c r="A15" s="41" t="s">
        <v>1255</v>
      </c>
      <c r="B15" s="175" t="s">
        <v>2826</v>
      </c>
      <c r="C15" s="43" t="s">
        <v>1260</v>
      </c>
      <c r="D15" s="71"/>
      <c r="E15" s="44">
        <v>28.25</v>
      </c>
      <c r="F15" s="74">
        <v>156</v>
      </c>
    </row>
    <row r="16" spans="1:6" ht="15" thickTop="1" thickBot="1">
      <c r="A16" s="41" t="s">
        <v>1257</v>
      </c>
      <c r="B16" s="175" t="s">
        <v>2826</v>
      </c>
      <c r="C16" s="46" t="s">
        <v>556</v>
      </c>
      <c r="D16" s="71"/>
      <c r="E16" s="44">
        <v>23.6</v>
      </c>
      <c r="F16" s="74">
        <v>55.2</v>
      </c>
    </row>
    <row r="17" spans="1:6" ht="15" thickTop="1" thickBot="1">
      <c r="A17" s="41" t="s">
        <v>1259</v>
      </c>
      <c r="B17" s="175" t="s">
        <v>2826</v>
      </c>
      <c r="C17" s="43" t="s">
        <v>568</v>
      </c>
      <c r="D17" s="71"/>
      <c r="E17" s="44">
        <v>10.050000000000001</v>
      </c>
      <c r="F17" s="74">
        <v>40</v>
      </c>
    </row>
    <row r="18" spans="1:6" ht="15" thickTop="1" thickBot="1">
      <c r="A18" s="41" t="s">
        <v>1261</v>
      </c>
      <c r="B18" s="175" t="s">
        <v>2826</v>
      </c>
      <c r="C18" s="43" t="s">
        <v>569</v>
      </c>
      <c r="D18" s="71"/>
      <c r="E18" s="44">
        <v>10.5</v>
      </c>
      <c r="F18" s="74">
        <v>40</v>
      </c>
    </row>
    <row r="19" spans="1:6" ht="13.5" customHeight="1" thickTop="1" thickBot="1">
      <c r="A19" s="41" t="s">
        <v>1262</v>
      </c>
      <c r="B19" s="175" t="s">
        <v>2826</v>
      </c>
      <c r="C19" s="295" t="s">
        <v>570</v>
      </c>
      <c r="D19" s="296"/>
      <c r="E19" s="44">
        <v>10.5</v>
      </c>
      <c r="F19" s="74">
        <v>31</v>
      </c>
    </row>
    <row r="20" spans="1:6" ht="15" thickTop="1" thickBot="1">
      <c r="A20" s="41" t="s">
        <v>1263</v>
      </c>
      <c r="B20" s="175" t="s">
        <v>2826</v>
      </c>
      <c r="C20" s="43" t="s">
        <v>1265</v>
      </c>
      <c r="D20" s="71"/>
      <c r="E20" s="44">
        <v>24.99</v>
      </c>
      <c r="F20" s="74">
        <v>50</v>
      </c>
    </row>
    <row r="21" spans="1:6" ht="15" thickTop="1" thickBot="1">
      <c r="A21" s="45" t="s">
        <v>1264</v>
      </c>
      <c r="B21" s="175" t="s">
        <v>2826</v>
      </c>
      <c r="C21" s="43" t="s">
        <v>1267</v>
      </c>
      <c r="D21" s="72"/>
      <c r="E21" s="44">
        <v>14.8</v>
      </c>
      <c r="F21" s="74" t="s">
        <v>1268</v>
      </c>
    </row>
    <row r="22" spans="1:6" ht="15" thickTop="1" thickBot="1">
      <c r="A22" s="45" t="s">
        <v>1266</v>
      </c>
      <c r="B22" s="175" t="s">
        <v>2826</v>
      </c>
      <c r="C22" s="43" t="s">
        <v>1270</v>
      </c>
      <c r="D22" s="72"/>
      <c r="E22" s="44">
        <v>13.5</v>
      </c>
      <c r="F22" s="74" t="s">
        <v>1271</v>
      </c>
    </row>
    <row r="23" spans="1:6" ht="15" thickTop="1" thickBot="1">
      <c r="A23" s="45" t="s">
        <v>1269</v>
      </c>
      <c r="B23" s="175" t="s">
        <v>2826</v>
      </c>
      <c r="C23" s="43" t="s">
        <v>1273</v>
      </c>
      <c r="D23" s="72"/>
      <c r="E23" s="44">
        <v>9.8000000000000007</v>
      </c>
      <c r="F23" s="74" t="s">
        <v>1274</v>
      </c>
    </row>
    <row r="24" spans="1:6" ht="15" thickTop="1" thickBot="1">
      <c r="A24" s="45" t="s">
        <v>1272</v>
      </c>
      <c r="B24" s="175" t="s">
        <v>2826</v>
      </c>
      <c r="C24" s="43" t="s">
        <v>1276</v>
      </c>
      <c r="D24" s="72"/>
      <c r="E24" s="44">
        <v>13.4</v>
      </c>
      <c r="F24" s="74">
        <v>37.520000000000003</v>
      </c>
    </row>
    <row r="25" spans="1:6" ht="15" thickTop="1" thickBot="1">
      <c r="A25" s="45" t="s">
        <v>1275</v>
      </c>
      <c r="B25" s="175" t="s">
        <v>2826</v>
      </c>
      <c r="C25" s="46" t="s">
        <v>1278</v>
      </c>
      <c r="D25" s="72"/>
      <c r="E25" s="44">
        <v>59.38</v>
      </c>
      <c r="F25" s="74">
        <v>120</v>
      </c>
    </row>
    <row r="26" spans="1:6" ht="15" thickTop="1" thickBot="1">
      <c r="A26" s="45" t="s">
        <v>1307</v>
      </c>
      <c r="B26" s="175" t="s">
        <v>2826</v>
      </c>
      <c r="C26" s="46" t="s">
        <v>467</v>
      </c>
      <c r="D26" s="72"/>
      <c r="E26" s="44">
        <v>36.65</v>
      </c>
      <c r="F26" s="74">
        <v>188</v>
      </c>
    </row>
    <row r="27" spans="1:6" ht="15" thickTop="1" thickBot="1">
      <c r="A27" s="45" t="s">
        <v>1277</v>
      </c>
      <c r="B27" s="175" t="s">
        <v>2826</v>
      </c>
      <c r="C27" s="46" t="s">
        <v>1281</v>
      </c>
      <c r="D27" s="72"/>
      <c r="E27" s="44">
        <v>33</v>
      </c>
      <c r="F27" s="74" t="s">
        <v>1282</v>
      </c>
    </row>
    <row r="28" spans="1:6" ht="15" thickTop="1" thickBot="1">
      <c r="A28" s="45" t="s">
        <v>1279</v>
      </c>
      <c r="B28" s="175" t="s">
        <v>2826</v>
      </c>
      <c r="C28" s="43" t="s">
        <v>1284</v>
      </c>
      <c r="D28" s="72"/>
      <c r="E28" s="44">
        <v>8.4499999999999993</v>
      </c>
      <c r="F28" s="74">
        <v>16.899999999999999</v>
      </c>
    </row>
    <row r="29" spans="1:6" ht="15" thickTop="1" thickBot="1">
      <c r="A29" s="45" t="s">
        <v>1280</v>
      </c>
      <c r="B29" s="175" t="s">
        <v>2826</v>
      </c>
      <c r="C29" s="46" t="s">
        <v>1286</v>
      </c>
      <c r="D29" s="72"/>
      <c r="E29" s="44">
        <v>13.05</v>
      </c>
      <c r="F29" s="74">
        <v>15</v>
      </c>
    </row>
    <row r="30" spans="1:6" ht="15" thickTop="1" thickBot="1">
      <c r="A30" s="45" t="s">
        <v>1283</v>
      </c>
      <c r="B30" s="175" t="s">
        <v>2826</v>
      </c>
      <c r="C30" s="46" t="s">
        <v>1288</v>
      </c>
      <c r="D30" s="72"/>
      <c r="E30" s="44">
        <v>13.88</v>
      </c>
      <c r="F30" s="74">
        <v>21</v>
      </c>
    </row>
    <row r="31" spans="1:6" ht="15" thickTop="1" thickBot="1">
      <c r="A31" s="45" t="s">
        <v>1285</v>
      </c>
      <c r="B31" s="175" t="s">
        <v>2826</v>
      </c>
      <c r="C31" s="43" t="s">
        <v>1290</v>
      </c>
      <c r="D31" s="72"/>
      <c r="E31" s="44">
        <v>14.75</v>
      </c>
      <c r="F31" s="74">
        <v>59</v>
      </c>
    </row>
    <row r="32" spans="1:6" ht="15" thickTop="1" thickBot="1">
      <c r="A32" s="45" t="s">
        <v>1309</v>
      </c>
      <c r="B32" s="175" t="s">
        <v>2826</v>
      </c>
      <c r="C32" s="46" t="s">
        <v>1292</v>
      </c>
      <c r="D32" s="72"/>
      <c r="E32" s="44">
        <v>26.6</v>
      </c>
      <c r="F32" s="74">
        <v>106.4</v>
      </c>
    </row>
    <row r="33" spans="1:6" ht="15" thickTop="1" thickBot="1">
      <c r="A33" s="45" t="s">
        <v>1310</v>
      </c>
      <c r="B33" s="175" t="s">
        <v>2826</v>
      </c>
      <c r="C33" s="47" t="s">
        <v>1294</v>
      </c>
      <c r="D33" s="72"/>
      <c r="E33" s="44">
        <v>229.3</v>
      </c>
      <c r="F33" s="74">
        <v>917.2</v>
      </c>
    </row>
    <row r="34" spans="1:6" ht="15" thickTop="1" thickBot="1">
      <c r="A34" s="45" t="s">
        <v>1311</v>
      </c>
      <c r="B34" s="175" t="s">
        <v>2826</v>
      </c>
      <c r="C34" s="46" t="s">
        <v>1295</v>
      </c>
      <c r="D34" s="72"/>
      <c r="E34" s="44">
        <v>40.6</v>
      </c>
      <c r="F34" s="74" t="s">
        <v>1296</v>
      </c>
    </row>
    <row r="35" spans="1:6" s="85" customFormat="1" ht="13.5" customHeight="1" thickTop="1" thickBot="1">
      <c r="A35" s="45" t="s">
        <v>1287</v>
      </c>
      <c r="B35" s="175" t="s">
        <v>2826</v>
      </c>
      <c r="C35" s="86" t="s">
        <v>1338</v>
      </c>
      <c r="D35" s="87"/>
      <c r="E35" s="44">
        <v>50</v>
      </c>
      <c r="F35" s="74">
        <v>150</v>
      </c>
    </row>
    <row r="36" spans="1:6" ht="14.25" thickTop="1" thickBot="1">
      <c r="A36" s="45" t="s">
        <v>1289</v>
      </c>
      <c r="B36" s="175" t="s">
        <v>2826</v>
      </c>
      <c r="C36" s="295" t="s">
        <v>562</v>
      </c>
      <c r="D36" s="296"/>
      <c r="E36" s="44">
        <v>102</v>
      </c>
      <c r="F36" s="74">
        <v>1000</v>
      </c>
    </row>
    <row r="37" spans="1:6" ht="13.5" customHeight="1" thickTop="1" thickBot="1">
      <c r="A37" s="45" t="s">
        <v>1291</v>
      </c>
      <c r="B37" s="175" t="s">
        <v>2826</v>
      </c>
      <c r="C37" s="295" t="s">
        <v>563</v>
      </c>
      <c r="D37" s="296"/>
      <c r="E37" s="44">
        <v>102</v>
      </c>
      <c r="F37" s="74">
        <v>1000</v>
      </c>
    </row>
    <row r="38" spans="1:6" ht="13.5" customHeight="1" thickTop="1">
      <c r="A38" s="45" t="s">
        <v>1293</v>
      </c>
      <c r="B38" s="175" t="s">
        <v>2826</v>
      </c>
      <c r="C38" s="295" t="s">
        <v>564</v>
      </c>
      <c r="D38" s="296"/>
      <c r="E38" s="44">
        <v>102</v>
      </c>
      <c r="F38" s="74">
        <v>1000</v>
      </c>
    </row>
    <row r="39" spans="1:6" ht="13.5">
      <c r="A39" s="45"/>
      <c r="B39" s="42"/>
      <c r="C39" s="46"/>
      <c r="D39" s="72"/>
      <c r="E39" s="44"/>
      <c r="F39" s="75"/>
    </row>
    <row r="40" spans="1:6" ht="13.5">
      <c r="A40" s="104"/>
      <c r="B40" s="105"/>
      <c r="C40" s="106"/>
      <c r="D40" s="107" t="s">
        <v>565</v>
      </c>
      <c r="E40" s="108">
        <f>SUM(E4:E39)</f>
        <v>1423.56</v>
      </c>
      <c r="F40" s="108">
        <f>SUM(F4:F39)</f>
        <v>6716.52</v>
      </c>
    </row>
  </sheetData>
  <mergeCells count="9">
    <mergeCell ref="B1:D1"/>
    <mergeCell ref="A2:F2"/>
    <mergeCell ref="C36:D36"/>
    <mergeCell ref="C37:D37"/>
    <mergeCell ref="C38:D38"/>
    <mergeCell ref="C19:D19"/>
    <mergeCell ref="C5:D5"/>
    <mergeCell ref="C7:D7"/>
    <mergeCell ref="C6:D6"/>
  </mergeCells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C110"/>
  <sheetViews>
    <sheetView topLeftCell="A82" workbookViewId="0">
      <selection activeCell="B41" sqref="B41"/>
    </sheetView>
  </sheetViews>
  <sheetFormatPr defaultRowHeight="12.75"/>
  <cols>
    <col min="1" max="1" width="9.140625" style="137"/>
    <col min="2" max="2" width="60.28515625" style="137" bestFit="1" customWidth="1"/>
    <col min="3" max="3" width="15.140625" style="137" customWidth="1"/>
    <col min="4" max="6" width="9.140625" style="137"/>
    <col min="7" max="7" width="40.5703125" style="137" bestFit="1" customWidth="1"/>
    <col min="8" max="16384" width="9.140625" style="137"/>
  </cols>
  <sheetData>
    <row r="2" spans="2:3" s="164" customFormat="1">
      <c r="B2" s="11" t="s">
        <v>2996</v>
      </c>
    </row>
    <row r="3" spans="2:3" s="164" customFormat="1"/>
    <row r="4" spans="2:3" ht="15">
      <c r="B4" s="154" t="s">
        <v>2788</v>
      </c>
    </row>
    <row r="5" spans="2:3">
      <c r="B5" s="155" t="s">
        <v>2789</v>
      </c>
    </row>
    <row r="6" spans="2:3" ht="25.5">
      <c r="B6" s="155" t="s">
        <v>2790</v>
      </c>
      <c r="C6" s="156" t="s">
        <v>2791</v>
      </c>
    </row>
    <row r="7" spans="2:3">
      <c r="B7" s="136" t="s">
        <v>218</v>
      </c>
      <c r="C7" s="136">
        <v>20</v>
      </c>
    </row>
    <row r="8" spans="2:3">
      <c r="B8" s="136" t="s">
        <v>220</v>
      </c>
      <c r="C8" s="136">
        <v>12</v>
      </c>
    </row>
    <row r="9" spans="2:3">
      <c r="B9" s="136" t="s">
        <v>221</v>
      </c>
      <c r="C9" s="136">
        <v>16</v>
      </c>
    </row>
    <row r="10" spans="2:3">
      <c r="B10" s="136" t="s">
        <v>224</v>
      </c>
      <c r="C10" s="136">
        <v>19</v>
      </c>
    </row>
    <row r="11" spans="2:3">
      <c r="B11" s="136" t="s">
        <v>226</v>
      </c>
      <c r="C11" s="136">
        <v>19</v>
      </c>
    </row>
    <row r="12" spans="2:3">
      <c r="B12" s="136" t="s">
        <v>2792</v>
      </c>
      <c r="C12" s="136">
        <f>23+15+13</f>
        <v>51</v>
      </c>
    </row>
    <row r="13" spans="2:3">
      <c r="B13" s="136" t="s">
        <v>229</v>
      </c>
      <c r="C13" s="136">
        <f>24+15</f>
        <v>39</v>
      </c>
    </row>
    <row r="14" spans="2:3">
      <c r="B14" s="136" t="s">
        <v>261</v>
      </c>
      <c r="C14" s="136">
        <v>13</v>
      </c>
    </row>
    <row r="15" spans="2:3">
      <c r="B15" s="136" t="s">
        <v>230</v>
      </c>
      <c r="C15" s="136">
        <v>15</v>
      </c>
    </row>
    <row r="16" spans="2:3">
      <c r="B16" s="136" t="s">
        <v>262</v>
      </c>
      <c r="C16" s="136">
        <v>28</v>
      </c>
    </row>
    <row r="17" spans="2:3">
      <c r="B17" s="136" t="s">
        <v>232</v>
      </c>
      <c r="C17" s="136">
        <v>21</v>
      </c>
    </row>
    <row r="18" spans="2:3">
      <c r="B18" s="136" t="s">
        <v>1020</v>
      </c>
      <c r="C18" s="136">
        <v>50</v>
      </c>
    </row>
    <row r="19" spans="2:3">
      <c r="B19" s="136" t="s">
        <v>234</v>
      </c>
      <c r="C19" s="136">
        <v>13</v>
      </c>
    </row>
    <row r="20" spans="2:3">
      <c r="B20" s="136" t="s">
        <v>2793</v>
      </c>
      <c r="C20" s="136">
        <v>3</v>
      </c>
    </row>
    <row r="21" spans="2:3">
      <c r="B21" s="136" t="s">
        <v>1021</v>
      </c>
      <c r="C21" s="136">
        <v>27</v>
      </c>
    </row>
    <row r="22" spans="2:3">
      <c r="B22" s="136" t="s">
        <v>235</v>
      </c>
      <c r="C22" s="136">
        <v>19</v>
      </c>
    </row>
    <row r="23" spans="2:3">
      <c r="B23" s="136" t="s">
        <v>236</v>
      </c>
      <c r="C23" s="136">
        <v>13</v>
      </c>
    </row>
    <row r="24" spans="2:3">
      <c r="B24" s="136" t="s">
        <v>239</v>
      </c>
      <c r="C24" s="136">
        <v>18</v>
      </c>
    </row>
    <row r="25" spans="2:3">
      <c r="B25" s="136" t="s">
        <v>263</v>
      </c>
      <c r="C25" s="136">
        <v>8</v>
      </c>
    </row>
    <row r="26" spans="2:3">
      <c r="B26" s="136" t="s">
        <v>240</v>
      </c>
      <c r="C26" s="136">
        <v>5</v>
      </c>
    </row>
    <row r="27" spans="2:3">
      <c r="B27" s="136" t="s">
        <v>241</v>
      </c>
      <c r="C27" s="136">
        <v>14</v>
      </c>
    </row>
    <row r="28" spans="2:3">
      <c r="B28" s="136" t="s">
        <v>242</v>
      </c>
      <c r="C28" s="136">
        <v>6</v>
      </c>
    </row>
    <row r="29" spans="2:3">
      <c r="B29" s="136" t="s">
        <v>2794</v>
      </c>
      <c r="C29" s="136">
        <v>13</v>
      </c>
    </row>
    <row r="31" spans="2:3" ht="15">
      <c r="B31" s="157" t="s">
        <v>2795</v>
      </c>
    </row>
    <row r="32" spans="2:3">
      <c r="B32" s="155" t="s">
        <v>2789</v>
      </c>
    </row>
    <row r="33" spans="2:3" ht="25.5">
      <c r="B33" s="155" t="s">
        <v>2790</v>
      </c>
      <c r="C33" s="156" t="s">
        <v>2791</v>
      </c>
    </row>
    <row r="34" spans="2:3">
      <c r="B34" s="136" t="s">
        <v>2796</v>
      </c>
      <c r="C34" s="136">
        <v>67</v>
      </c>
    </row>
    <row r="35" spans="2:3">
      <c r="B35" s="136" t="s">
        <v>831</v>
      </c>
      <c r="C35" s="136">
        <v>24</v>
      </c>
    </row>
    <row r="36" spans="2:3">
      <c r="B36" s="136" t="s">
        <v>219</v>
      </c>
      <c r="C36" s="136">
        <v>62</v>
      </c>
    </row>
    <row r="37" spans="2:3">
      <c r="B37" s="136" t="s">
        <v>222</v>
      </c>
      <c r="C37" s="136">
        <v>44</v>
      </c>
    </row>
    <row r="38" spans="2:3" ht="25.5">
      <c r="B38" s="15" t="s">
        <v>2797</v>
      </c>
      <c r="C38" s="136">
        <v>39</v>
      </c>
    </row>
    <row r="39" spans="2:3">
      <c r="B39" s="136" t="s">
        <v>921</v>
      </c>
      <c r="C39" s="136">
        <v>34</v>
      </c>
    </row>
    <row r="40" spans="2:3">
      <c r="B40" s="136" t="s">
        <v>225</v>
      </c>
      <c r="C40" s="136">
        <v>37</v>
      </c>
    </row>
    <row r="41" spans="2:3">
      <c r="B41" s="136" t="s">
        <v>837</v>
      </c>
      <c r="C41" s="136">
        <v>56</v>
      </c>
    </row>
    <row r="42" spans="2:3">
      <c r="B42" s="136" t="s">
        <v>2798</v>
      </c>
      <c r="C42" s="136">
        <v>76</v>
      </c>
    </row>
    <row r="43" spans="2:3">
      <c r="B43" s="136" t="s">
        <v>832</v>
      </c>
      <c r="C43" s="136">
        <v>55</v>
      </c>
    </row>
    <row r="44" spans="2:3">
      <c r="B44" s="136" t="s">
        <v>863</v>
      </c>
      <c r="C44" s="136">
        <v>110</v>
      </c>
    </row>
    <row r="45" spans="2:3">
      <c r="B45" s="136" t="s">
        <v>833</v>
      </c>
      <c r="C45" s="136">
        <v>17</v>
      </c>
    </row>
    <row r="46" spans="2:3">
      <c r="B46" s="136" t="s">
        <v>909</v>
      </c>
      <c r="C46" s="136">
        <v>36</v>
      </c>
    </row>
    <row r="47" spans="2:3" ht="25.5">
      <c r="B47" s="15" t="s">
        <v>2799</v>
      </c>
      <c r="C47" s="136">
        <v>18</v>
      </c>
    </row>
    <row r="48" spans="2:3">
      <c r="B48" s="136" t="s">
        <v>1413</v>
      </c>
      <c r="C48" s="136">
        <v>12</v>
      </c>
    </row>
    <row r="49" spans="2:3">
      <c r="B49" s="136" t="s">
        <v>860</v>
      </c>
      <c r="C49" s="136">
        <v>15</v>
      </c>
    </row>
    <row r="50" spans="2:3" ht="25.5">
      <c r="B50" s="15" t="s">
        <v>2800</v>
      </c>
      <c r="C50" s="136">
        <v>23</v>
      </c>
    </row>
    <row r="51" spans="2:3">
      <c r="B51" s="136" t="s">
        <v>846</v>
      </c>
      <c r="C51" s="136">
        <f>27+35</f>
        <v>62</v>
      </c>
    </row>
    <row r="52" spans="2:3">
      <c r="B52" s="136" t="s">
        <v>841</v>
      </c>
      <c r="C52" s="136">
        <v>63</v>
      </c>
    </row>
    <row r="53" spans="2:3">
      <c r="B53" s="136" t="s">
        <v>2801</v>
      </c>
      <c r="C53" s="136">
        <v>49</v>
      </c>
    </row>
    <row r="54" spans="2:3">
      <c r="B54" s="136" t="s">
        <v>928</v>
      </c>
      <c r="C54" s="136">
        <v>43</v>
      </c>
    </row>
    <row r="55" spans="2:3">
      <c r="B55" s="136" t="s">
        <v>929</v>
      </c>
      <c r="C55" s="136">
        <v>15</v>
      </c>
    </row>
    <row r="56" spans="2:3">
      <c r="B56" s="136" t="s">
        <v>930</v>
      </c>
      <c r="C56" s="136">
        <v>53</v>
      </c>
    </row>
    <row r="57" spans="2:3">
      <c r="B57" s="136" t="s">
        <v>849</v>
      </c>
      <c r="C57" s="136">
        <v>16</v>
      </c>
    </row>
    <row r="58" spans="2:3">
      <c r="B58" s="136" t="s">
        <v>2802</v>
      </c>
      <c r="C58" s="136">
        <v>32</v>
      </c>
    </row>
    <row r="59" spans="2:3">
      <c r="B59" s="136" t="s">
        <v>932</v>
      </c>
      <c r="C59" s="136">
        <v>25</v>
      </c>
    </row>
    <row r="60" spans="2:3">
      <c r="B60" s="136" t="s">
        <v>2803</v>
      </c>
      <c r="C60" s="136">
        <v>36</v>
      </c>
    </row>
    <row r="61" spans="2:3">
      <c r="B61" s="136" t="s">
        <v>855</v>
      </c>
      <c r="C61" s="136">
        <v>6</v>
      </c>
    </row>
    <row r="62" spans="2:3">
      <c r="B62" s="136" t="s">
        <v>914</v>
      </c>
      <c r="C62" s="136">
        <v>35</v>
      </c>
    </row>
    <row r="63" spans="2:3">
      <c r="B63" s="136" t="s">
        <v>843</v>
      </c>
      <c r="C63" s="136">
        <v>37</v>
      </c>
    </row>
    <row r="64" spans="2:3">
      <c r="B64" s="136" t="s">
        <v>861</v>
      </c>
      <c r="C64" s="136">
        <v>30</v>
      </c>
    </row>
    <row r="65" spans="2:3">
      <c r="B65" s="158" t="s">
        <v>834</v>
      </c>
      <c r="C65" s="158">
        <v>15</v>
      </c>
    </row>
    <row r="66" spans="2:3" ht="25.5">
      <c r="B66" s="15" t="s">
        <v>2804</v>
      </c>
      <c r="C66" s="136">
        <v>79</v>
      </c>
    </row>
    <row r="67" spans="2:3">
      <c r="B67" s="136" t="s">
        <v>862</v>
      </c>
      <c r="C67" s="136">
        <v>24</v>
      </c>
    </row>
    <row r="68" spans="2:3" ht="25.5">
      <c r="B68" s="15" t="s">
        <v>2805</v>
      </c>
      <c r="C68" s="136">
        <f>13+14</f>
        <v>27</v>
      </c>
    </row>
    <row r="69" spans="2:3">
      <c r="B69" s="136" t="s">
        <v>2806</v>
      </c>
      <c r="C69" s="136">
        <v>7</v>
      </c>
    </row>
    <row r="70" spans="2:3">
      <c r="B70" s="136" t="s">
        <v>865</v>
      </c>
      <c r="C70" s="136">
        <v>9</v>
      </c>
    </row>
    <row r="71" spans="2:3">
      <c r="B71" s="136" t="s">
        <v>2807</v>
      </c>
      <c r="C71" s="136">
        <v>118</v>
      </c>
    </row>
    <row r="72" spans="2:3">
      <c r="B72" s="136" t="s">
        <v>1050</v>
      </c>
      <c r="C72" s="136">
        <v>114</v>
      </c>
    </row>
    <row r="73" spans="2:3" ht="25.5">
      <c r="B73" s="15" t="s">
        <v>2808</v>
      </c>
      <c r="C73" s="136">
        <v>24</v>
      </c>
    </row>
    <row r="74" spans="2:3">
      <c r="B74" s="136" t="s">
        <v>946</v>
      </c>
      <c r="C74" s="136">
        <v>11</v>
      </c>
    </row>
    <row r="75" spans="2:3">
      <c r="B75" s="136" t="s">
        <v>2809</v>
      </c>
      <c r="C75" s="136">
        <v>37</v>
      </c>
    </row>
    <row r="76" spans="2:3">
      <c r="B76" s="136" t="s">
        <v>237</v>
      </c>
      <c r="C76" s="136">
        <v>18</v>
      </c>
    </row>
    <row r="77" spans="2:3">
      <c r="B77" s="136" t="s">
        <v>866</v>
      </c>
      <c r="C77" s="136">
        <v>4</v>
      </c>
    </row>
    <row r="78" spans="2:3">
      <c r="B78" s="136" t="s">
        <v>948</v>
      </c>
      <c r="C78" s="136">
        <v>38</v>
      </c>
    </row>
    <row r="79" spans="2:3">
      <c r="B79" s="136" t="s">
        <v>2810</v>
      </c>
      <c r="C79" s="136">
        <v>7</v>
      </c>
    </row>
    <row r="80" spans="2:3" ht="25.5">
      <c r="B80" s="15" t="s">
        <v>2811</v>
      </c>
      <c r="C80" s="136">
        <v>42</v>
      </c>
    </row>
    <row r="81" spans="2:3">
      <c r="B81" s="136" t="s">
        <v>1048</v>
      </c>
      <c r="C81" s="136">
        <v>110</v>
      </c>
    </row>
    <row r="82" spans="2:3">
      <c r="B82" s="136" t="s">
        <v>1001</v>
      </c>
      <c r="C82" s="136">
        <v>84</v>
      </c>
    </row>
    <row r="83" spans="2:3" ht="25.5">
      <c r="B83" s="15" t="s">
        <v>2812</v>
      </c>
      <c r="C83" s="136">
        <v>32</v>
      </c>
    </row>
    <row r="84" spans="2:3">
      <c r="B84" s="136" t="s">
        <v>951</v>
      </c>
      <c r="C84" s="136">
        <v>67</v>
      </c>
    </row>
    <row r="85" spans="2:3" ht="25.5">
      <c r="B85" s="15" t="s">
        <v>2813</v>
      </c>
      <c r="C85" s="136">
        <v>8</v>
      </c>
    </row>
    <row r="86" spans="2:3" ht="25.5">
      <c r="B86" s="15" t="s">
        <v>2814</v>
      </c>
      <c r="C86" s="136">
        <v>63</v>
      </c>
    </row>
    <row r="90" spans="2:3">
      <c r="B90" s="155" t="s">
        <v>2815</v>
      </c>
    </row>
    <row r="91" spans="2:3">
      <c r="B91" s="155" t="s">
        <v>2790</v>
      </c>
      <c r="C91" s="155" t="s">
        <v>481</v>
      </c>
    </row>
    <row r="92" spans="2:3" ht="15.75">
      <c r="B92" s="159" t="s">
        <v>540</v>
      </c>
      <c r="C92" s="162">
        <v>850</v>
      </c>
    </row>
    <row r="93" spans="2:3" ht="15.75">
      <c r="B93" s="159" t="s">
        <v>541</v>
      </c>
      <c r="C93" s="162">
        <v>1974</v>
      </c>
    </row>
    <row r="94" spans="2:3" ht="15.75">
      <c r="B94" s="159" t="s">
        <v>542</v>
      </c>
      <c r="C94" s="162">
        <v>360</v>
      </c>
    </row>
    <row r="95" spans="2:3" ht="15.75">
      <c r="B95" s="159" t="s">
        <v>543</v>
      </c>
      <c r="C95" s="162">
        <v>350</v>
      </c>
    </row>
    <row r="96" spans="2:3" ht="15.75">
      <c r="B96" s="159" t="s">
        <v>544</v>
      </c>
      <c r="C96" s="162">
        <v>4000</v>
      </c>
    </row>
    <row r="97" spans="2:3" ht="15.75">
      <c r="B97" s="159" t="s">
        <v>505</v>
      </c>
      <c r="C97" s="162">
        <v>210</v>
      </c>
    </row>
    <row r="98" spans="2:3" ht="15.75">
      <c r="B98" s="179" t="s">
        <v>2829</v>
      </c>
      <c r="C98" s="178">
        <f>150*3</f>
        <v>450</v>
      </c>
    </row>
    <row r="99" spans="2:3" ht="15.75">
      <c r="B99" s="159" t="s">
        <v>545</v>
      </c>
      <c r="C99" s="162">
        <v>245</v>
      </c>
    </row>
    <row r="100" spans="2:3" ht="15.75">
      <c r="B100" s="159" t="s">
        <v>546</v>
      </c>
      <c r="C100" s="162">
        <v>372</v>
      </c>
    </row>
    <row r="101" spans="2:3" ht="15.75">
      <c r="B101" s="159" t="s">
        <v>547</v>
      </c>
      <c r="C101" s="162">
        <v>306</v>
      </c>
    </row>
    <row r="102" spans="2:3" ht="15.75">
      <c r="B102" s="159" t="s">
        <v>548</v>
      </c>
      <c r="C102" s="162">
        <v>312</v>
      </c>
    </row>
    <row r="103" spans="2:3" ht="15.75">
      <c r="B103" s="159" t="s">
        <v>515</v>
      </c>
      <c r="C103" s="162">
        <v>600</v>
      </c>
    </row>
    <row r="104" spans="2:3" s="164" customFormat="1" ht="15.75">
      <c r="B104" s="159" t="s">
        <v>2827</v>
      </c>
      <c r="C104" s="162">
        <f>120*4</f>
        <v>480</v>
      </c>
    </row>
    <row r="105" spans="2:3" ht="15.75">
      <c r="B105" s="159" t="s">
        <v>549</v>
      </c>
      <c r="C105" s="162">
        <v>832.5</v>
      </c>
    </row>
    <row r="106" spans="2:3" ht="15.75">
      <c r="B106" s="160" t="s">
        <v>2816</v>
      </c>
      <c r="C106" s="177">
        <f>(180*4)*2</f>
        <v>1440</v>
      </c>
    </row>
    <row r="107" spans="2:3" ht="15.75">
      <c r="B107" s="161" t="s">
        <v>550</v>
      </c>
      <c r="C107" s="162">
        <v>360</v>
      </c>
    </row>
    <row r="108" spans="2:3" s="164" customFormat="1" ht="15.75">
      <c r="B108" s="161" t="s">
        <v>2830</v>
      </c>
      <c r="C108" s="162">
        <f>45*3.5</f>
        <v>157.5</v>
      </c>
    </row>
    <row r="109" spans="2:3" ht="15.75">
      <c r="B109" s="159" t="s">
        <v>2828</v>
      </c>
      <c r="C109" s="178">
        <f>115*3.5</f>
        <v>402.5</v>
      </c>
    </row>
    <row r="110" spans="2:3" ht="15">
      <c r="B110" s="187" t="s">
        <v>2987</v>
      </c>
      <c r="C110" s="188">
        <f>SUM(C92:C109)</f>
        <v>13701.5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22"/>
  <sheetViews>
    <sheetView view="pageBreakPreview" topLeftCell="A91" zoomScaleSheetLayoutView="100" workbookViewId="0">
      <selection activeCell="D121" sqref="D121"/>
    </sheetView>
  </sheetViews>
  <sheetFormatPr defaultRowHeight="12.75"/>
  <cols>
    <col min="1" max="1" width="7.42578125" customWidth="1"/>
    <col min="2" max="2" width="33.140625" customWidth="1"/>
    <col min="3" max="3" width="10.140625" bestFit="1" customWidth="1"/>
    <col min="4" max="4" width="13.140625" customWidth="1"/>
    <col min="5" max="5" width="27.28515625" customWidth="1"/>
    <col min="6" max="6" width="10.140625" bestFit="1" customWidth="1"/>
  </cols>
  <sheetData>
    <row r="1" spans="1:5" ht="15.75">
      <c r="A1" s="11"/>
      <c r="B1" s="286" t="s">
        <v>2995</v>
      </c>
      <c r="C1" s="286"/>
      <c r="D1" s="286"/>
      <c r="E1" s="11"/>
    </row>
    <row r="2" spans="1:5">
      <c r="A2" s="11"/>
      <c r="B2" s="1" t="s">
        <v>215</v>
      </c>
      <c r="C2" s="1" t="s">
        <v>216</v>
      </c>
      <c r="D2" s="1" t="s">
        <v>217</v>
      </c>
    </row>
    <row r="3" spans="1:5">
      <c r="A3" s="11">
        <v>3</v>
      </c>
      <c r="B3" s="6" t="s">
        <v>785</v>
      </c>
      <c r="C3" s="27">
        <v>183</v>
      </c>
      <c r="D3" s="221">
        <v>873</v>
      </c>
      <c r="E3" s="164"/>
    </row>
    <row r="4" spans="1:5">
      <c r="A4" s="11">
        <v>2</v>
      </c>
      <c r="B4" s="3" t="s">
        <v>808</v>
      </c>
      <c r="C4" s="203">
        <v>363</v>
      </c>
      <c r="D4" s="203">
        <v>2605</v>
      </c>
    </row>
    <row r="5" spans="1:5">
      <c r="A5" s="11">
        <v>3</v>
      </c>
      <c r="B5" s="2" t="s">
        <v>1033</v>
      </c>
      <c r="C5" s="27">
        <v>739</v>
      </c>
      <c r="D5" s="27">
        <v>4953</v>
      </c>
    </row>
    <row r="6" spans="1:5">
      <c r="A6" s="11">
        <v>1</v>
      </c>
      <c r="B6" s="5" t="s">
        <v>658</v>
      </c>
      <c r="C6" s="203">
        <v>589</v>
      </c>
      <c r="D6" s="203">
        <v>3932</v>
      </c>
      <c r="E6" s="51"/>
    </row>
    <row r="7" spans="1:5">
      <c r="A7" s="11">
        <v>3</v>
      </c>
      <c r="B7" s="6" t="s">
        <v>987</v>
      </c>
      <c r="C7" s="27">
        <v>480</v>
      </c>
      <c r="D7" s="27">
        <v>2420</v>
      </c>
    </row>
    <row r="8" spans="1:5">
      <c r="A8" s="11">
        <v>3</v>
      </c>
      <c r="B8" s="2" t="s">
        <v>659</v>
      </c>
      <c r="C8" s="203">
        <v>130</v>
      </c>
      <c r="D8" s="203">
        <v>1152</v>
      </c>
    </row>
    <row r="9" spans="1:5">
      <c r="A9" s="11">
        <v>1</v>
      </c>
      <c r="B9" s="3" t="s">
        <v>1037</v>
      </c>
      <c r="C9" s="203">
        <v>1099</v>
      </c>
      <c r="D9" s="203">
        <v>9956</v>
      </c>
    </row>
    <row r="10" spans="1:5">
      <c r="A10" s="11">
        <v>1</v>
      </c>
      <c r="B10" s="5" t="s">
        <v>660</v>
      </c>
      <c r="C10" s="203">
        <v>1473</v>
      </c>
      <c r="D10" s="203">
        <v>13499</v>
      </c>
    </row>
    <row r="11" spans="1:5">
      <c r="A11" s="11">
        <v>3</v>
      </c>
      <c r="B11" s="2" t="s">
        <v>661</v>
      </c>
      <c r="C11" s="203">
        <v>136</v>
      </c>
      <c r="D11" s="203">
        <v>559</v>
      </c>
    </row>
    <row r="12" spans="1:5">
      <c r="A12" s="11">
        <v>2</v>
      </c>
      <c r="B12" s="2" t="s">
        <v>786</v>
      </c>
      <c r="C12" s="203">
        <v>919</v>
      </c>
      <c r="D12" s="203">
        <v>5291</v>
      </c>
    </row>
    <row r="13" spans="1:5">
      <c r="A13" s="11">
        <v>3</v>
      </c>
      <c r="B13" s="2" t="s">
        <v>662</v>
      </c>
      <c r="C13" s="203">
        <v>785</v>
      </c>
      <c r="D13" s="203">
        <v>1767</v>
      </c>
    </row>
    <row r="14" spans="1:5">
      <c r="A14" s="11">
        <v>3</v>
      </c>
      <c r="B14" s="2" t="s">
        <v>809</v>
      </c>
      <c r="C14" s="203">
        <v>108</v>
      </c>
      <c r="D14" s="203">
        <v>731</v>
      </c>
    </row>
    <row r="15" spans="1:5">
      <c r="A15" s="11">
        <v>3</v>
      </c>
      <c r="B15" s="6" t="s">
        <v>810</v>
      </c>
      <c r="C15" s="27">
        <v>404</v>
      </c>
      <c r="D15" s="27">
        <v>2299</v>
      </c>
    </row>
    <row r="16" spans="1:5">
      <c r="A16" s="11">
        <v>3</v>
      </c>
      <c r="B16" s="2" t="s">
        <v>663</v>
      </c>
      <c r="C16" s="203">
        <v>257</v>
      </c>
      <c r="D16" s="203">
        <v>1167</v>
      </c>
    </row>
    <row r="17" spans="1:6">
      <c r="A17" s="11">
        <v>1</v>
      </c>
      <c r="B17" s="2" t="s">
        <v>807</v>
      </c>
      <c r="C17" s="203">
        <v>2915</v>
      </c>
      <c r="D17" s="203">
        <v>37176</v>
      </c>
    </row>
    <row r="18" spans="1:6">
      <c r="A18" s="11">
        <v>3</v>
      </c>
      <c r="B18" s="2" t="s">
        <v>664</v>
      </c>
      <c r="C18" s="203">
        <v>152</v>
      </c>
      <c r="D18" s="203">
        <v>295</v>
      </c>
    </row>
    <row r="19" spans="1:6">
      <c r="A19" s="11">
        <v>3</v>
      </c>
      <c r="B19" s="2" t="s">
        <v>704</v>
      </c>
      <c r="C19" s="203">
        <v>472</v>
      </c>
      <c r="D19" s="203">
        <v>2392</v>
      </c>
    </row>
    <row r="20" spans="1:6">
      <c r="A20" s="11">
        <v>3</v>
      </c>
      <c r="B20" s="6" t="s">
        <v>811</v>
      </c>
      <c r="C20" s="27">
        <v>511</v>
      </c>
      <c r="D20" s="27">
        <v>2643</v>
      </c>
    </row>
    <row r="21" spans="1:6">
      <c r="A21" s="11">
        <v>3</v>
      </c>
      <c r="B21" s="2" t="s">
        <v>788</v>
      </c>
      <c r="C21" s="203">
        <v>180</v>
      </c>
      <c r="D21" s="203">
        <v>1010</v>
      </c>
    </row>
    <row r="22" spans="1:6">
      <c r="A22" s="11">
        <v>1</v>
      </c>
      <c r="B22" s="5" t="s">
        <v>665</v>
      </c>
      <c r="C22" s="203">
        <v>376</v>
      </c>
      <c r="D22" s="203">
        <v>4126</v>
      </c>
    </row>
    <row r="23" spans="1:6">
      <c r="A23" s="11">
        <v>3</v>
      </c>
      <c r="B23" s="2" t="s">
        <v>666</v>
      </c>
      <c r="C23" s="203">
        <v>336</v>
      </c>
      <c r="D23" s="203">
        <v>1696</v>
      </c>
    </row>
    <row r="24" spans="1:6">
      <c r="A24" s="11">
        <v>3</v>
      </c>
      <c r="B24" s="2" t="s">
        <v>705</v>
      </c>
      <c r="C24" s="203">
        <v>517</v>
      </c>
      <c r="D24" s="203">
        <v>3084</v>
      </c>
    </row>
    <row r="25" spans="1:6">
      <c r="A25" s="11">
        <v>1</v>
      </c>
      <c r="B25" s="5" t="s">
        <v>812</v>
      </c>
      <c r="C25" s="203">
        <v>1021</v>
      </c>
      <c r="D25" s="203">
        <v>5971</v>
      </c>
    </row>
    <row r="26" spans="1:6">
      <c r="A26" s="11">
        <v>3</v>
      </c>
      <c r="B26" s="2" t="s">
        <v>1040</v>
      </c>
      <c r="C26" s="203">
        <v>184</v>
      </c>
      <c r="D26" s="203">
        <v>1032</v>
      </c>
      <c r="F26" s="226"/>
    </row>
    <row r="27" spans="1:6">
      <c r="A27" s="11">
        <v>3</v>
      </c>
      <c r="B27" s="2" t="s">
        <v>667</v>
      </c>
      <c r="C27" s="203">
        <v>160</v>
      </c>
      <c r="D27" s="203">
        <v>744</v>
      </c>
    </row>
    <row r="28" spans="1:6">
      <c r="A28" s="11">
        <v>3</v>
      </c>
      <c r="B28" s="2" t="s">
        <v>813</v>
      </c>
      <c r="C28" s="203">
        <v>115</v>
      </c>
      <c r="D28" s="203">
        <v>569</v>
      </c>
    </row>
    <row r="29" spans="1:6">
      <c r="A29" s="11">
        <v>3</v>
      </c>
      <c r="B29" s="2" t="s">
        <v>668</v>
      </c>
      <c r="C29" s="203">
        <v>318</v>
      </c>
      <c r="D29" s="203">
        <v>1599</v>
      </c>
    </row>
    <row r="30" spans="1:6">
      <c r="A30" s="11">
        <v>3</v>
      </c>
      <c r="B30" s="2" t="s">
        <v>669</v>
      </c>
      <c r="C30" s="203">
        <v>405</v>
      </c>
      <c r="D30" s="203">
        <v>1597</v>
      </c>
    </row>
    <row r="31" spans="1:6">
      <c r="A31" s="11">
        <v>3</v>
      </c>
      <c r="B31" s="2" t="s">
        <v>670</v>
      </c>
      <c r="C31" s="203">
        <v>1169</v>
      </c>
      <c r="D31" s="203">
        <v>7020</v>
      </c>
    </row>
    <row r="32" spans="1:6">
      <c r="A32" s="11">
        <v>3</v>
      </c>
      <c r="B32" s="2" t="s">
        <v>671</v>
      </c>
      <c r="C32" s="203">
        <v>322</v>
      </c>
      <c r="D32" s="203">
        <v>2097</v>
      </c>
    </row>
    <row r="33" spans="1:6">
      <c r="A33" s="11">
        <v>3</v>
      </c>
      <c r="B33" s="2" t="s">
        <v>789</v>
      </c>
      <c r="C33" s="203">
        <v>95</v>
      </c>
      <c r="D33" s="203">
        <v>341</v>
      </c>
    </row>
    <row r="34" spans="1:6">
      <c r="A34" s="11">
        <v>3</v>
      </c>
      <c r="B34" s="2" t="s">
        <v>205</v>
      </c>
      <c r="C34" s="203">
        <v>170</v>
      </c>
      <c r="D34" s="203">
        <v>1445</v>
      </c>
    </row>
    <row r="35" spans="1:6">
      <c r="A35" s="11">
        <v>3</v>
      </c>
      <c r="B35" s="2" t="s">
        <v>672</v>
      </c>
      <c r="C35" s="203">
        <v>93</v>
      </c>
      <c r="D35" s="203">
        <v>469</v>
      </c>
    </row>
    <row r="36" spans="1:6">
      <c r="A36" s="11">
        <v>3</v>
      </c>
      <c r="B36" s="2" t="s">
        <v>814</v>
      </c>
      <c r="C36" s="203">
        <v>193</v>
      </c>
      <c r="D36" s="203">
        <v>1399</v>
      </c>
    </row>
    <row r="37" spans="1:6">
      <c r="A37" s="11">
        <v>3</v>
      </c>
      <c r="B37" s="2" t="s">
        <v>790</v>
      </c>
      <c r="C37" s="203">
        <v>184</v>
      </c>
      <c r="D37" s="203">
        <v>1036</v>
      </c>
      <c r="F37" s="226"/>
    </row>
    <row r="38" spans="1:6">
      <c r="A38" s="11">
        <v>2</v>
      </c>
      <c r="B38" s="2" t="s">
        <v>1041</v>
      </c>
      <c r="C38" s="203">
        <v>653</v>
      </c>
      <c r="D38" s="203">
        <v>4954</v>
      </c>
    </row>
    <row r="39" spans="1:6">
      <c r="A39" s="11">
        <v>1</v>
      </c>
      <c r="B39" s="2" t="s">
        <v>815</v>
      </c>
      <c r="C39" s="203">
        <v>921</v>
      </c>
      <c r="D39" s="203">
        <v>10417</v>
      </c>
    </row>
    <row r="40" spans="1:6">
      <c r="A40" s="11">
        <v>3</v>
      </c>
      <c r="B40" s="2" t="s">
        <v>791</v>
      </c>
      <c r="C40" s="203">
        <v>125</v>
      </c>
      <c r="D40" s="203">
        <v>638</v>
      </c>
    </row>
    <row r="41" spans="1:6">
      <c r="A41" s="11">
        <v>1</v>
      </c>
      <c r="B41" s="2" t="s">
        <v>673</v>
      </c>
      <c r="C41" s="203">
        <v>1193</v>
      </c>
      <c r="D41" s="203">
        <v>6562</v>
      </c>
    </row>
    <row r="42" spans="1:6">
      <c r="A42" s="11">
        <v>1</v>
      </c>
      <c r="B42" s="2" t="s">
        <v>674</v>
      </c>
      <c r="C42" s="203">
        <v>1390</v>
      </c>
      <c r="D42" s="203">
        <v>9252</v>
      </c>
    </row>
    <row r="43" spans="1:6">
      <c r="A43" s="11">
        <v>2</v>
      </c>
      <c r="B43" s="2" t="s">
        <v>792</v>
      </c>
      <c r="C43" s="203">
        <v>127</v>
      </c>
      <c r="D43" s="203">
        <v>577</v>
      </c>
    </row>
    <row r="44" spans="1:6">
      <c r="A44" s="11">
        <v>3</v>
      </c>
      <c r="B44" s="2" t="s">
        <v>793</v>
      </c>
      <c r="C44" s="203">
        <v>381</v>
      </c>
      <c r="D44" s="203">
        <v>1859</v>
      </c>
    </row>
    <row r="45" spans="1:6">
      <c r="A45" s="11">
        <v>3</v>
      </c>
      <c r="B45" s="2" t="s">
        <v>451</v>
      </c>
      <c r="C45" s="203">
        <v>151</v>
      </c>
      <c r="D45" s="203">
        <v>632</v>
      </c>
    </row>
    <row r="46" spans="1:6">
      <c r="A46" s="11">
        <v>3</v>
      </c>
      <c r="B46" s="2" t="s">
        <v>675</v>
      </c>
      <c r="C46" s="203">
        <v>394</v>
      </c>
      <c r="D46" s="203">
        <v>2148</v>
      </c>
    </row>
    <row r="47" spans="1:6">
      <c r="A47" s="11">
        <v>3</v>
      </c>
      <c r="B47" s="2" t="s">
        <v>676</v>
      </c>
      <c r="C47" s="203">
        <v>767</v>
      </c>
      <c r="D47" s="203">
        <v>3617</v>
      </c>
    </row>
    <row r="48" spans="1:6">
      <c r="A48" s="11">
        <v>3</v>
      </c>
      <c r="B48" s="2" t="s">
        <v>677</v>
      </c>
      <c r="C48" s="203">
        <v>381</v>
      </c>
      <c r="D48" s="203">
        <v>1140</v>
      </c>
    </row>
    <row r="49" spans="1:5">
      <c r="A49" s="11">
        <v>1</v>
      </c>
      <c r="B49" s="5" t="s">
        <v>678</v>
      </c>
      <c r="C49" s="203">
        <v>788</v>
      </c>
      <c r="D49" s="203">
        <v>7527</v>
      </c>
    </row>
    <row r="50" spans="1:5">
      <c r="A50" s="11">
        <v>3</v>
      </c>
      <c r="B50" s="2" t="s">
        <v>794</v>
      </c>
      <c r="C50" s="203">
        <v>355</v>
      </c>
      <c r="D50" s="203">
        <v>1696</v>
      </c>
    </row>
    <row r="51" spans="1:5">
      <c r="A51" s="11">
        <v>1</v>
      </c>
      <c r="B51" s="5" t="s">
        <v>816</v>
      </c>
      <c r="C51" s="203">
        <v>1826</v>
      </c>
      <c r="D51" s="203">
        <v>13184</v>
      </c>
      <c r="E51" t="s">
        <v>992</v>
      </c>
    </row>
    <row r="52" spans="1:5">
      <c r="A52" s="11">
        <v>3</v>
      </c>
      <c r="B52" s="2" t="s">
        <v>817</v>
      </c>
      <c r="C52" s="203">
        <v>189</v>
      </c>
      <c r="D52" s="203">
        <v>1479</v>
      </c>
    </row>
    <row r="53" spans="1:5">
      <c r="A53" s="11">
        <v>3</v>
      </c>
      <c r="B53" s="2" t="s">
        <v>818</v>
      </c>
      <c r="C53" s="203">
        <v>180</v>
      </c>
      <c r="D53" s="203">
        <v>1306</v>
      </c>
    </row>
    <row r="54" spans="1:5">
      <c r="A54" s="11">
        <v>1</v>
      </c>
      <c r="B54" s="2" t="s">
        <v>679</v>
      </c>
      <c r="C54" s="203">
        <v>2408</v>
      </c>
      <c r="D54" s="203">
        <v>17360</v>
      </c>
      <c r="E54" t="s">
        <v>992</v>
      </c>
    </row>
    <row r="55" spans="1:5" s="95" customFormat="1">
      <c r="A55" s="11">
        <v>3</v>
      </c>
      <c r="B55" s="2" t="s">
        <v>680</v>
      </c>
      <c r="C55" s="203">
        <v>375</v>
      </c>
      <c r="D55" s="203">
        <v>2554</v>
      </c>
    </row>
    <row r="56" spans="1:5">
      <c r="A56" s="11">
        <v>3</v>
      </c>
      <c r="B56" s="2" t="s">
        <v>795</v>
      </c>
      <c r="C56" s="203">
        <v>165</v>
      </c>
      <c r="D56" s="203">
        <v>925</v>
      </c>
    </row>
    <row r="57" spans="1:5">
      <c r="A57" s="11">
        <v>3</v>
      </c>
      <c r="B57" s="2" t="s">
        <v>1036</v>
      </c>
      <c r="C57" s="203">
        <v>186</v>
      </c>
      <c r="D57" s="203">
        <v>1953</v>
      </c>
    </row>
    <row r="58" spans="1:5">
      <c r="A58" s="11">
        <v>3</v>
      </c>
      <c r="B58" s="2" t="s">
        <v>706</v>
      </c>
      <c r="C58" s="203">
        <v>447</v>
      </c>
      <c r="D58" s="203">
        <v>3143</v>
      </c>
    </row>
    <row r="59" spans="1:5">
      <c r="A59" s="11">
        <v>3</v>
      </c>
      <c r="B59" s="2" t="s">
        <v>797</v>
      </c>
      <c r="C59" s="203">
        <v>332</v>
      </c>
      <c r="D59" s="203">
        <v>3143</v>
      </c>
    </row>
    <row r="60" spans="1:5">
      <c r="A60" s="11">
        <v>3</v>
      </c>
      <c r="B60" s="2" t="s">
        <v>707</v>
      </c>
      <c r="C60" s="203">
        <v>299</v>
      </c>
      <c r="D60" s="203">
        <v>1852</v>
      </c>
    </row>
    <row r="61" spans="1:5">
      <c r="A61" s="11">
        <v>3</v>
      </c>
      <c r="B61" s="2" t="s">
        <v>819</v>
      </c>
      <c r="C61" s="203">
        <v>121</v>
      </c>
      <c r="D61" s="203">
        <v>1061</v>
      </c>
    </row>
    <row r="62" spans="1:5">
      <c r="A62" s="11">
        <v>3</v>
      </c>
      <c r="B62" s="2" t="s">
        <v>708</v>
      </c>
      <c r="C62" s="203">
        <v>209</v>
      </c>
      <c r="D62" s="203">
        <v>1126</v>
      </c>
    </row>
    <row r="63" spans="1:5">
      <c r="A63" s="11">
        <v>3</v>
      </c>
      <c r="B63" s="2" t="s">
        <v>798</v>
      </c>
      <c r="C63" s="203">
        <v>168</v>
      </c>
      <c r="D63" s="203">
        <v>2040</v>
      </c>
    </row>
    <row r="64" spans="1:5">
      <c r="A64" s="11">
        <v>3</v>
      </c>
      <c r="B64" s="2" t="s">
        <v>709</v>
      </c>
      <c r="C64" s="203">
        <v>537</v>
      </c>
      <c r="D64" s="203">
        <v>3037</v>
      </c>
    </row>
    <row r="65" spans="1:4">
      <c r="A65" s="11">
        <v>3</v>
      </c>
      <c r="B65" s="2" t="s">
        <v>681</v>
      </c>
      <c r="C65" s="203">
        <v>256</v>
      </c>
      <c r="D65" s="203">
        <v>996</v>
      </c>
    </row>
    <row r="66" spans="1:4">
      <c r="A66" s="11">
        <v>3</v>
      </c>
      <c r="B66" s="2" t="s">
        <v>820</v>
      </c>
      <c r="C66" s="203">
        <v>379</v>
      </c>
      <c r="D66" s="203">
        <v>1662</v>
      </c>
    </row>
    <row r="67" spans="1:4">
      <c r="A67" s="11">
        <v>1</v>
      </c>
      <c r="B67" s="5" t="s">
        <v>682</v>
      </c>
      <c r="C67" s="203">
        <v>1213</v>
      </c>
      <c r="D67" s="203">
        <v>8880</v>
      </c>
    </row>
    <row r="68" spans="1:4">
      <c r="A68" s="11">
        <v>2</v>
      </c>
      <c r="B68" s="5" t="s">
        <v>799</v>
      </c>
      <c r="C68" s="203">
        <v>581</v>
      </c>
      <c r="D68" s="203">
        <v>5486</v>
      </c>
    </row>
    <row r="69" spans="1:4">
      <c r="A69" s="11">
        <v>3</v>
      </c>
      <c r="B69" s="2" t="s">
        <v>1038</v>
      </c>
      <c r="C69" s="203">
        <v>299</v>
      </c>
      <c r="D69" s="203">
        <v>1617</v>
      </c>
    </row>
    <row r="70" spans="1:4">
      <c r="A70" s="11">
        <v>1</v>
      </c>
      <c r="B70" s="2" t="s">
        <v>853</v>
      </c>
      <c r="C70" s="203">
        <v>950</v>
      </c>
      <c r="D70" s="203">
        <v>8550</v>
      </c>
    </row>
    <row r="71" spans="1:4">
      <c r="A71" s="11">
        <v>3</v>
      </c>
      <c r="B71" s="2" t="s">
        <v>821</v>
      </c>
      <c r="C71" s="203">
        <v>158</v>
      </c>
      <c r="D71" s="203">
        <v>686</v>
      </c>
    </row>
    <row r="72" spans="1:4">
      <c r="A72" s="11">
        <v>1</v>
      </c>
      <c r="B72" s="2" t="s">
        <v>683</v>
      </c>
      <c r="C72" s="203">
        <v>583</v>
      </c>
      <c r="D72" s="203">
        <v>4173</v>
      </c>
    </row>
    <row r="73" spans="1:4">
      <c r="A73" s="11">
        <v>3</v>
      </c>
      <c r="B73" s="2" t="s">
        <v>207</v>
      </c>
      <c r="C73" s="203">
        <v>287</v>
      </c>
      <c r="D73" s="203">
        <v>2085</v>
      </c>
    </row>
    <row r="74" spans="1:4">
      <c r="A74" s="11">
        <v>1</v>
      </c>
      <c r="B74" s="5" t="s">
        <v>822</v>
      </c>
      <c r="C74" s="203">
        <v>1315</v>
      </c>
      <c r="D74" s="203">
        <v>14465</v>
      </c>
    </row>
    <row r="75" spans="1:4">
      <c r="A75" s="11">
        <v>2</v>
      </c>
      <c r="B75" s="2" t="s">
        <v>684</v>
      </c>
      <c r="C75" s="203">
        <v>700</v>
      </c>
      <c r="D75" s="203">
        <v>4258</v>
      </c>
    </row>
    <row r="76" spans="1:4">
      <c r="A76" s="11">
        <v>3</v>
      </c>
      <c r="B76" s="2" t="s">
        <v>208</v>
      </c>
      <c r="C76" s="203">
        <v>640</v>
      </c>
      <c r="D76" s="203">
        <v>1650</v>
      </c>
    </row>
    <row r="77" spans="1:4">
      <c r="A77" s="11">
        <v>2</v>
      </c>
      <c r="B77" s="5" t="s">
        <v>972</v>
      </c>
      <c r="C77" s="203">
        <v>520</v>
      </c>
      <c r="D77" s="203">
        <v>3200</v>
      </c>
    </row>
    <row r="78" spans="1:4">
      <c r="A78" s="11">
        <v>3</v>
      </c>
      <c r="B78" s="2" t="s">
        <v>695</v>
      </c>
      <c r="C78" s="203">
        <v>110</v>
      </c>
      <c r="D78" s="203">
        <v>752</v>
      </c>
    </row>
    <row r="79" spans="1:4">
      <c r="A79" s="11">
        <v>3</v>
      </c>
      <c r="B79" s="2" t="s">
        <v>1035</v>
      </c>
      <c r="C79" s="203">
        <v>341</v>
      </c>
      <c r="D79" s="203">
        <v>2005</v>
      </c>
    </row>
    <row r="80" spans="1:4">
      <c r="A80" s="11">
        <v>1</v>
      </c>
      <c r="B80" s="2" t="s">
        <v>691</v>
      </c>
      <c r="C80" s="203">
        <v>872</v>
      </c>
      <c r="D80" s="203">
        <v>7788</v>
      </c>
    </row>
    <row r="81" spans="1:4">
      <c r="A81" s="11">
        <v>1</v>
      </c>
      <c r="B81" s="2" t="s">
        <v>823</v>
      </c>
      <c r="C81" s="203">
        <v>939</v>
      </c>
      <c r="D81" s="203">
        <v>5500</v>
      </c>
    </row>
    <row r="82" spans="1:4">
      <c r="A82" s="11">
        <v>1</v>
      </c>
      <c r="B82" s="5" t="s">
        <v>962</v>
      </c>
      <c r="C82" s="203">
        <v>113</v>
      </c>
      <c r="D82" s="203">
        <v>865</v>
      </c>
    </row>
    <row r="83" spans="1:4">
      <c r="A83" s="11">
        <v>3</v>
      </c>
      <c r="B83" s="2" t="s">
        <v>692</v>
      </c>
      <c r="C83" s="203">
        <v>148</v>
      </c>
      <c r="D83" s="203">
        <v>615</v>
      </c>
    </row>
    <row r="84" spans="1:4">
      <c r="A84" s="11">
        <v>1</v>
      </c>
      <c r="B84" s="2" t="s">
        <v>693</v>
      </c>
      <c r="C84" s="203">
        <v>3300</v>
      </c>
      <c r="D84" s="203">
        <v>23422</v>
      </c>
    </row>
    <row r="85" spans="1:4">
      <c r="A85" s="11">
        <v>2</v>
      </c>
      <c r="B85" s="2" t="s">
        <v>694</v>
      </c>
      <c r="C85" s="203">
        <v>516</v>
      </c>
      <c r="D85" s="203">
        <v>3442</v>
      </c>
    </row>
    <row r="86" spans="1:4">
      <c r="A86" s="11">
        <v>3</v>
      </c>
      <c r="B86" s="2" t="s">
        <v>685</v>
      </c>
      <c r="C86" s="203">
        <v>145</v>
      </c>
      <c r="D86" s="203">
        <v>411</v>
      </c>
    </row>
    <row r="87" spans="1:4">
      <c r="A87" s="11">
        <v>3</v>
      </c>
      <c r="B87" s="2" t="s">
        <v>824</v>
      </c>
      <c r="C87" s="203">
        <v>785</v>
      </c>
      <c r="D87" s="203">
        <v>4537</v>
      </c>
    </row>
    <row r="88" spans="1:4">
      <c r="A88" s="11">
        <v>3</v>
      </c>
      <c r="B88" s="2" t="s">
        <v>1034</v>
      </c>
      <c r="C88" s="203">
        <v>376</v>
      </c>
      <c r="D88" s="203">
        <v>1538</v>
      </c>
    </row>
    <row r="89" spans="1:4">
      <c r="A89" s="11">
        <v>3</v>
      </c>
      <c r="B89" s="2" t="s">
        <v>963</v>
      </c>
      <c r="C89" s="203">
        <v>153</v>
      </c>
      <c r="D89" s="203">
        <v>717</v>
      </c>
    </row>
    <row r="90" spans="1:4">
      <c r="A90" s="11">
        <v>3</v>
      </c>
      <c r="B90" s="2" t="s">
        <v>710</v>
      </c>
      <c r="C90" s="203">
        <v>210</v>
      </c>
      <c r="D90" s="203">
        <v>2412</v>
      </c>
    </row>
    <row r="91" spans="1:4">
      <c r="A91" s="11">
        <v>3</v>
      </c>
      <c r="B91" s="2" t="s">
        <v>825</v>
      </c>
      <c r="C91" s="203">
        <v>331</v>
      </c>
      <c r="D91" s="203">
        <v>2229</v>
      </c>
    </row>
    <row r="92" spans="1:4">
      <c r="A92" s="11">
        <v>3</v>
      </c>
      <c r="B92" s="2" t="s">
        <v>826</v>
      </c>
      <c r="C92" s="203">
        <v>135</v>
      </c>
      <c r="D92" s="203">
        <v>1203</v>
      </c>
    </row>
    <row r="93" spans="1:4">
      <c r="A93" s="11">
        <v>3</v>
      </c>
      <c r="B93" s="2" t="s">
        <v>686</v>
      </c>
      <c r="C93" s="203">
        <v>471</v>
      </c>
      <c r="D93" s="203">
        <v>2108</v>
      </c>
    </row>
    <row r="94" spans="1:4">
      <c r="A94" s="11">
        <v>1</v>
      </c>
      <c r="B94" s="5" t="s">
        <v>687</v>
      </c>
      <c r="C94" s="203">
        <v>250</v>
      </c>
      <c r="D94" s="203">
        <v>2007</v>
      </c>
    </row>
    <row r="95" spans="1:4">
      <c r="A95" s="11">
        <v>3</v>
      </c>
      <c r="B95" s="2" t="s">
        <v>688</v>
      </c>
      <c r="C95" s="203">
        <v>262</v>
      </c>
      <c r="D95" s="203">
        <v>1273</v>
      </c>
    </row>
    <row r="96" spans="1:4">
      <c r="A96" s="11">
        <v>3</v>
      </c>
      <c r="B96" s="2" t="s">
        <v>827</v>
      </c>
      <c r="C96" s="27">
        <v>125</v>
      </c>
      <c r="D96" s="27">
        <v>628</v>
      </c>
    </row>
    <row r="97" spans="1:4">
      <c r="A97" s="11">
        <v>3</v>
      </c>
      <c r="B97" s="2" t="s">
        <v>801</v>
      </c>
      <c r="C97" s="203">
        <v>180</v>
      </c>
      <c r="D97" s="203">
        <v>683</v>
      </c>
    </row>
    <row r="98" spans="1:4">
      <c r="A98" s="11">
        <v>3</v>
      </c>
      <c r="B98" s="2" t="s">
        <v>830</v>
      </c>
      <c r="C98" s="203">
        <v>63</v>
      </c>
      <c r="D98" s="203">
        <v>226</v>
      </c>
    </row>
    <row r="99" spans="1:4">
      <c r="A99" s="11">
        <v>3</v>
      </c>
      <c r="B99" s="2" t="s">
        <v>802</v>
      </c>
      <c r="C99" s="203">
        <v>124</v>
      </c>
      <c r="D99" s="203">
        <v>783</v>
      </c>
    </row>
    <row r="100" spans="1:4">
      <c r="A100" s="11">
        <v>3</v>
      </c>
      <c r="B100" s="2" t="s">
        <v>689</v>
      </c>
      <c r="C100" s="203">
        <v>181</v>
      </c>
      <c r="D100" s="203">
        <v>797</v>
      </c>
    </row>
    <row r="101" spans="1:4">
      <c r="A101" s="11">
        <v>3</v>
      </c>
      <c r="B101" s="7" t="s">
        <v>828</v>
      </c>
      <c r="C101" s="203">
        <v>81</v>
      </c>
      <c r="D101" s="203">
        <v>659</v>
      </c>
    </row>
    <row r="102" spans="1:4">
      <c r="A102" s="11">
        <v>3</v>
      </c>
      <c r="B102" s="2" t="s">
        <v>447</v>
      </c>
      <c r="C102" s="203">
        <v>135</v>
      </c>
      <c r="D102" s="203">
        <v>472.5</v>
      </c>
    </row>
    <row r="103" spans="1:4">
      <c r="A103" s="11">
        <v>1</v>
      </c>
      <c r="B103" s="2" t="s">
        <v>690</v>
      </c>
      <c r="C103" s="203">
        <v>310</v>
      </c>
      <c r="D103" s="203">
        <v>1777</v>
      </c>
    </row>
    <row r="104" spans="1:4">
      <c r="A104" s="11">
        <v>3</v>
      </c>
      <c r="B104" s="2" t="s">
        <v>696</v>
      </c>
      <c r="C104" s="203">
        <v>215</v>
      </c>
      <c r="D104" s="203">
        <v>1072</v>
      </c>
    </row>
    <row r="105" spans="1:4">
      <c r="A105" s="11">
        <v>3</v>
      </c>
      <c r="B105" s="2" t="s">
        <v>804</v>
      </c>
      <c r="C105" s="203">
        <v>185</v>
      </c>
      <c r="D105" s="203">
        <v>644</v>
      </c>
    </row>
    <row r="106" spans="1:4">
      <c r="A106" s="11">
        <v>3</v>
      </c>
      <c r="B106" s="2" t="s">
        <v>805</v>
      </c>
      <c r="C106" s="203">
        <v>440</v>
      </c>
      <c r="D106" s="203">
        <v>12310</v>
      </c>
    </row>
    <row r="107" spans="1:4">
      <c r="A107" s="11">
        <v>1</v>
      </c>
      <c r="B107" s="2" t="s">
        <v>697</v>
      </c>
      <c r="C107" s="203">
        <v>743</v>
      </c>
      <c r="D107" s="203">
        <v>4504</v>
      </c>
    </row>
    <row r="108" spans="1:4">
      <c r="A108" s="11">
        <v>3</v>
      </c>
      <c r="B108" s="2" t="s">
        <v>698</v>
      </c>
      <c r="C108" s="203">
        <v>110</v>
      </c>
      <c r="D108" s="203">
        <v>443</v>
      </c>
    </row>
    <row r="109" spans="1:4">
      <c r="A109" s="11">
        <v>1</v>
      </c>
      <c r="B109" s="5" t="s">
        <v>699</v>
      </c>
      <c r="C109" s="203">
        <v>633</v>
      </c>
      <c r="D109" s="203">
        <v>4729</v>
      </c>
    </row>
    <row r="110" spans="1:4">
      <c r="A110" s="11">
        <v>3</v>
      </c>
      <c r="B110" s="2" t="s">
        <v>1039</v>
      </c>
      <c r="C110" s="203">
        <v>357</v>
      </c>
      <c r="D110" s="203">
        <v>1531</v>
      </c>
    </row>
    <row r="111" spans="1:4">
      <c r="A111" s="11">
        <v>2</v>
      </c>
      <c r="B111" s="5" t="s">
        <v>986</v>
      </c>
      <c r="C111" s="203">
        <v>630</v>
      </c>
      <c r="D111" s="203">
        <v>3200</v>
      </c>
    </row>
    <row r="112" spans="1:4">
      <c r="A112" s="11">
        <v>3</v>
      </c>
      <c r="B112" s="2" t="s">
        <v>341</v>
      </c>
      <c r="C112" s="203">
        <v>244</v>
      </c>
      <c r="D112" s="203">
        <v>1124</v>
      </c>
    </row>
    <row r="113" spans="1:6">
      <c r="A113" s="11">
        <v>2</v>
      </c>
      <c r="B113" s="2" t="s">
        <v>342</v>
      </c>
      <c r="C113" s="203">
        <v>413</v>
      </c>
      <c r="D113" s="203">
        <v>1856</v>
      </c>
    </row>
    <row r="114" spans="1:6">
      <c r="A114" s="11">
        <v>3</v>
      </c>
      <c r="B114" s="5" t="s">
        <v>700</v>
      </c>
      <c r="C114" s="203">
        <v>1540</v>
      </c>
      <c r="D114" s="203">
        <f>C114*7</f>
        <v>10780</v>
      </c>
    </row>
    <row r="115" spans="1:6">
      <c r="A115" s="11">
        <v>3</v>
      </c>
      <c r="B115" s="2" t="s">
        <v>343</v>
      </c>
      <c r="C115" s="203">
        <v>191</v>
      </c>
      <c r="D115" s="203">
        <v>956</v>
      </c>
    </row>
    <row r="116" spans="1:6">
      <c r="A116" s="11">
        <v>1</v>
      </c>
      <c r="B116" s="5" t="s">
        <v>829</v>
      </c>
      <c r="C116" s="203">
        <v>956</v>
      </c>
      <c r="D116" s="203">
        <v>10321</v>
      </c>
    </row>
    <row r="117" spans="1:6">
      <c r="A117" s="11">
        <v>3</v>
      </c>
      <c r="B117" s="2" t="s">
        <v>701</v>
      </c>
      <c r="C117" s="203">
        <v>102</v>
      </c>
      <c r="D117" s="203">
        <v>455</v>
      </c>
    </row>
    <row r="118" spans="1:6">
      <c r="A118" s="11">
        <v>3</v>
      </c>
      <c r="B118" s="2" t="s">
        <v>702</v>
      </c>
      <c r="C118" s="203">
        <v>290</v>
      </c>
      <c r="D118" s="203">
        <v>1750</v>
      </c>
    </row>
    <row r="119" spans="1:6">
      <c r="A119" s="11">
        <v>3</v>
      </c>
      <c r="B119" s="2" t="s">
        <v>703</v>
      </c>
      <c r="C119" s="203">
        <v>1008</v>
      </c>
      <c r="D119" s="203">
        <v>4448</v>
      </c>
    </row>
    <row r="120" spans="1:6">
      <c r="A120" s="11">
        <v>3</v>
      </c>
      <c r="B120" s="2" t="s">
        <v>988</v>
      </c>
      <c r="C120" s="203">
        <v>234</v>
      </c>
      <c r="D120" s="203">
        <v>1132</v>
      </c>
      <c r="F120" s="226"/>
    </row>
    <row r="122" spans="1:6" ht="24" customHeight="1">
      <c r="B122" s="54" t="s">
        <v>2823</v>
      </c>
      <c r="C122" s="55">
        <f>SUM(C3:C120)</f>
        <v>59449</v>
      </c>
      <c r="D122" s="55">
        <f>SUM(D3:D120)</f>
        <v>421939.5</v>
      </c>
    </row>
  </sheetData>
  <sortState xmlns:xlrd2="http://schemas.microsoft.com/office/spreadsheetml/2017/richdata2" ref="A3:E120">
    <sortCondition ref="B120"/>
  </sortState>
  <mergeCells count="1">
    <mergeCell ref="B1:D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23"/>
  <sheetViews>
    <sheetView workbookViewId="0">
      <selection activeCell="D16" sqref="D16"/>
    </sheetView>
  </sheetViews>
  <sheetFormatPr defaultRowHeight="12.75"/>
  <cols>
    <col min="1" max="1" width="5.42578125" customWidth="1"/>
    <col min="2" max="2" width="32.5703125" customWidth="1"/>
    <col min="3" max="4" width="11.28515625" bestFit="1" customWidth="1"/>
    <col min="8" max="8" width="16.28515625" customWidth="1"/>
  </cols>
  <sheetData>
    <row r="1" spans="1:8" ht="15">
      <c r="B1" s="284" t="s">
        <v>452</v>
      </c>
      <c r="C1" s="285"/>
      <c r="D1" s="285"/>
      <c r="E1" s="285"/>
    </row>
    <row r="3" spans="1:8">
      <c r="A3" s="11"/>
      <c r="B3" s="283" t="s">
        <v>453</v>
      </c>
      <c r="C3" s="283"/>
      <c r="D3" s="283"/>
    </row>
    <row r="4" spans="1:8">
      <c r="A4" s="11"/>
      <c r="B4" s="1" t="s">
        <v>215</v>
      </c>
      <c r="C4" s="1" t="s">
        <v>216</v>
      </c>
      <c r="D4" s="1" t="s">
        <v>217</v>
      </c>
    </row>
    <row r="5" spans="1:8" s="84" customFormat="1">
      <c r="B5" s="97" t="s">
        <v>48</v>
      </c>
      <c r="C5" s="212">
        <v>297</v>
      </c>
      <c r="D5" s="212">
        <v>1566</v>
      </c>
    </row>
    <row r="6" spans="1:8" s="84" customFormat="1" ht="25.5">
      <c r="B6" s="96" t="s">
        <v>1401</v>
      </c>
      <c r="C6" s="219">
        <v>190</v>
      </c>
      <c r="D6" s="219">
        <v>1057</v>
      </c>
    </row>
    <row r="7" spans="1:8">
      <c r="A7" s="11"/>
      <c r="B7" s="98" t="s">
        <v>454</v>
      </c>
      <c r="C7" s="202">
        <v>300</v>
      </c>
      <c r="D7" s="202">
        <v>1050</v>
      </c>
      <c r="G7" s="28"/>
      <c r="H7" s="51"/>
    </row>
    <row r="8" spans="1:8" s="92" customFormat="1" ht="25.5">
      <c r="A8" s="11"/>
      <c r="B8" s="100" t="s">
        <v>1404</v>
      </c>
      <c r="C8" s="222">
        <v>32</v>
      </c>
      <c r="D8" s="222">
        <v>394</v>
      </c>
      <c r="G8" s="28"/>
      <c r="H8" s="51"/>
    </row>
    <row r="9" spans="1:8" s="91" customFormat="1" ht="38.25">
      <c r="A9" s="11"/>
      <c r="B9" s="100" t="s">
        <v>1403</v>
      </c>
      <c r="C9" s="223">
        <v>142</v>
      </c>
      <c r="D9" s="223">
        <v>688</v>
      </c>
      <c r="G9" s="28"/>
      <c r="H9" s="51"/>
    </row>
    <row r="10" spans="1:8" s="92" customFormat="1" ht="25.5">
      <c r="A10" s="11"/>
      <c r="B10" s="100" t="s">
        <v>1406</v>
      </c>
      <c r="C10" s="223">
        <v>112</v>
      </c>
      <c r="D10" s="223">
        <v>532</v>
      </c>
      <c r="G10" s="28"/>
      <c r="H10" s="51"/>
    </row>
    <row r="11" spans="1:8" s="77" customFormat="1">
      <c r="A11" s="76"/>
      <c r="B11" s="98" t="s">
        <v>621</v>
      </c>
      <c r="C11" s="202">
        <v>141</v>
      </c>
      <c r="D11" s="202">
        <v>392</v>
      </c>
      <c r="G11" s="81"/>
      <c r="H11" s="82"/>
    </row>
    <row r="12" spans="1:8" s="77" customFormat="1" ht="25.5">
      <c r="A12" s="76"/>
      <c r="B12" s="100" t="s">
        <v>1405</v>
      </c>
      <c r="C12" s="222">
        <v>79</v>
      </c>
      <c r="D12" s="222">
        <v>837</v>
      </c>
      <c r="G12" s="81"/>
      <c r="H12" s="82"/>
    </row>
    <row r="13" spans="1:8" s="77" customFormat="1">
      <c r="A13" s="76"/>
      <c r="B13" s="98" t="s">
        <v>622</v>
      </c>
      <c r="C13" s="206">
        <v>215</v>
      </c>
      <c r="D13" s="206">
        <v>1504</v>
      </c>
      <c r="G13" s="81"/>
      <c r="H13" s="82"/>
    </row>
    <row r="14" spans="1:8" s="77" customFormat="1" ht="25.5">
      <c r="A14" s="76"/>
      <c r="B14" s="100" t="s">
        <v>1402</v>
      </c>
      <c r="C14" s="213">
        <v>45</v>
      </c>
      <c r="D14" s="213">
        <v>182</v>
      </c>
    </row>
    <row r="15" spans="1:8" ht="15">
      <c r="A15" s="17"/>
      <c r="B15" s="54" t="s">
        <v>2822</v>
      </c>
      <c r="C15" s="57">
        <f>SUM(C5:C14)</f>
        <v>1553</v>
      </c>
      <c r="D15" s="57">
        <f>SUM(D5:D14)</f>
        <v>8202</v>
      </c>
    </row>
    <row r="23" spans="4:6">
      <c r="D23" s="17"/>
      <c r="E23" s="50"/>
      <c r="F23" s="50"/>
    </row>
  </sheetData>
  <mergeCells count="2">
    <mergeCell ref="B1:E1"/>
    <mergeCell ref="B3:D3"/>
  </mergeCells>
  <phoneticPr fontId="16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399"/>
  <sheetViews>
    <sheetView topLeftCell="A385" workbookViewId="0">
      <selection activeCell="G398" sqref="G398"/>
    </sheetView>
  </sheetViews>
  <sheetFormatPr defaultRowHeight="12.75"/>
  <cols>
    <col min="2" max="2" width="18.5703125" customWidth="1"/>
    <col min="3" max="3" width="18.7109375" customWidth="1"/>
    <col min="4" max="5" width="13.140625" bestFit="1" customWidth="1"/>
  </cols>
  <sheetData>
    <row r="1" spans="1:5" ht="63.75" customHeight="1">
      <c r="A1" s="115"/>
      <c r="B1" s="304" t="s">
        <v>2997</v>
      </c>
      <c r="C1" s="304"/>
      <c r="D1" s="304"/>
      <c r="E1" s="116"/>
    </row>
    <row r="2" spans="1:5" ht="14.25">
      <c r="A2" s="301" t="s">
        <v>1461</v>
      </c>
      <c r="B2" s="301"/>
      <c r="C2" s="301"/>
      <c r="D2" s="301"/>
      <c r="E2" s="301"/>
    </row>
    <row r="3" spans="1:5" ht="15" thickBot="1">
      <c r="A3" s="117"/>
      <c r="B3" s="118"/>
      <c r="C3" s="118"/>
      <c r="D3" s="119"/>
      <c r="E3" s="119"/>
    </row>
    <row r="4" spans="1:5" ht="23.25" thickBot="1">
      <c r="A4" s="120" t="s">
        <v>1462</v>
      </c>
      <c r="B4" s="121" t="s">
        <v>1297</v>
      </c>
      <c r="C4" s="121" t="s">
        <v>1298</v>
      </c>
      <c r="D4" s="302" t="s">
        <v>1463</v>
      </c>
      <c r="E4" s="303"/>
    </row>
    <row r="5" spans="1:5" ht="21.75" thickBot="1">
      <c r="A5" s="122">
        <v>1</v>
      </c>
      <c r="B5" s="123" t="s">
        <v>1464</v>
      </c>
      <c r="C5" s="123" t="s">
        <v>1465</v>
      </c>
      <c r="D5" s="124" t="s">
        <v>1466</v>
      </c>
      <c r="E5" s="124" t="s">
        <v>1467</v>
      </c>
    </row>
    <row r="6" spans="1:5" ht="21.75" thickBot="1">
      <c r="A6" s="122">
        <v>2</v>
      </c>
      <c r="B6" s="123" t="s">
        <v>1464</v>
      </c>
      <c r="C6" s="123" t="s">
        <v>1465</v>
      </c>
      <c r="D6" s="124" t="s">
        <v>1468</v>
      </c>
      <c r="E6" s="124" t="s">
        <v>1469</v>
      </c>
    </row>
    <row r="7" spans="1:5" ht="21.75" thickBot="1">
      <c r="A7" s="122">
        <v>3</v>
      </c>
      <c r="B7" s="123" t="s">
        <v>1470</v>
      </c>
      <c r="C7" s="123" t="s">
        <v>1471</v>
      </c>
      <c r="D7" s="124" t="s">
        <v>1472</v>
      </c>
      <c r="E7" s="124" t="s">
        <v>1473</v>
      </c>
    </row>
    <row r="8" spans="1:5" ht="21.75" thickBot="1">
      <c r="A8" s="122">
        <v>4</v>
      </c>
      <c r="B8" s="123" t="s">
        <v>1470</v>
      </c>
      <c r="C8" s="123" t="s">
        <v>1474</v>
      </c>
      <c r="D8" s="124" t="s">
        <v>1475</v>
      </c>
      <c r="E8" s="124" t="s">
        <v>1476</v>
      </c>
    </row>
    <row r="9" spans="1:5" ht="21.75" thickBot="1">
      <c r="A9" s="122">
        <v>5</v>
      </c>
      <c r="B9" s="123" t="s">
        <v>1470</v>
      </c>
      <c r="C9" s="123" t="s">
        <v>1477</v>
      </c>
      <c r="D9" s="124" t="s">
        <v>1478</v>
      </c>
      <c r="E9" s="124" t="s">
        <v>1479</v>
      </c>
    </row>
    <row r="10" spans="1:5" ht="32.25" thickBot="1">
      <c r="A10" s="122">
        <v>6</v>
      </c>
      <c r="B10" s="123" t="s">
        <v>1470</v>
      </c>
      <c r="C10" s="123" t="s">
        <v>1480</v>
      </c>
      <c r="D10" s="124" t="s">
        <v>1481</v>
      </c>
      <c r="E10" s="124" t="s">
        <v>1482</v>
      </c>
    </row>
    <row r="11" spans="1:5" ht="21.75" thickBot="1">
      <c r="A11" s="122">
        <v>7</v>
      </c>
      <c r="B11" s="123" t="s">
        <v>1470</v>
      </c>
      <c r="C11" s="123" t="s">
        <v>1483</v>
      </c>
      <c r="D11" s="124" t="s">
        <v>1484</v>
      </c>
      <c r="E11" s="124" t="s">
        <v>1485</v>
      </c>
    </row>
    <row r="12" spans="1:5" ht="21.75" thickBot="1">
      <c r="A12" s="122">
        <v>8</v>
      </c>
      <c r="B12" s="123" t="s">
        <v>1470</v>
      </c>
      <c r="C12" s="123" t="s">
        <v>1486</v>
      </c>
      <c r="D12" s="124" t="s">
        <v>1487</v>
      </c>
      <c r="E12" s="124" t="s">
        <v>1488</v>
      </c>
    </row>
    <row r="13" spans="1:5" ht="21.75" thickBot="1">
      <c r="A13" s="122">
        <v>9</v>
      </c>
      <c r="B13" s="123" t="s">
        <v>1489</v>
      </c>
      <c r="C13" s="123" t="s">
        <v>1490</v>
      </c>
      <c r="D13" s="124" t="s">
        <v>1491</v>
      </c>
      <c r="E13" s="124" t="s">
        <v>1492</v>
      </c>
    </row>
    <row r="14" spans="1:5" ht="21.75" thickBot="1">
      <c r="A14" s="122">
        <v>10</v>
      </c>
      <c r="B14" s="123" t="s">
        <v>1489</v>
      </c>
      <c r="C14" s="123" t="s">
        <v>1493</v>
      </c>
      <c r="D14" s="124" t="s">
        <v>1494</v>
      </c>
      <c r="E14" s="124" t="s">
        <v>1495</v>
      </c>
    </row>
    <row r="15" spans="1:5" ht="21.75" thickBot="1">
      <c r="A15" s="122">
        <v>11</v>
      </c>
      <c r="B15" s="123" t="s">
        <v>1299</v>
      </c>
      <c r="C15" s="123" t="s">
        <v>1496</v>
      </c>
      <c r="D15" s="124" t="s">
        <v>1497</v>
      </c>
      <c r="E15" s="124" t="s">
        <v>1498</v>
      </c>
    </row>
    <row r="16" spans="1:5" ht="21.75" thickBot="1">
      <c r="A16" s="122">
        <v>12</v>
      </c>
      <c r="B16" s="123" t="s">
        <v>1299</v>
      </c>
      <c r="C16" s="123" t="s">
        <v>1499</v>
      </c>
      <c r="D16" s="124" t="s">
        <v>1500</v>
      </c>
      <c r="E16" s="124" t="s">
        <v>1501</v>
      </c>
    </row>
    <row r="17" spans="1:5" ht="21.75" thickBot="1">
      <c r="A17" s="122">
        <v>13</v>
      </c>
      <c r="B17" s="123" t="s">
        <v>1300</v>
      </c>
      <c r="C17" s="123" t="s">
        <v>1502</v>
      </c>
      <c r="D17" s="124" t="s">
        <v>1503</v>
      </c>
      <c r="E17" s="124" t="s">
        <v>1504</v>
      </c>
    </row>
    <row r="18" spans="1:5" ht="21.75" thickBot="1">
      <c r="A18" s="122">
        <v>14</v>
      </c>
      <c r="B18" s="123" t="s">
        <v>1300</v>
      </c>
      <c r="C18" s="123" t="s">
        <v>1505</v>
      </c>
      <c r="D18" s="124" t="s">
        <v>1506</v>
      </c>
      <c r="E18" s="124" t="s">
        <v>1507</v>
      </c>
    </row>
    <row r="19" spans="1:5" ht="42.75" thickBot="1">
      <c r="A19" s="125">
        <v>15</v>
      </c>
      <c r="B19" s="126" t="s">
        <v>1508</v>
      </c>
      <c r="C19" s="126" t="s">
        <v>1509</v>
      </c>
      <c r="D19" s="127" t="s">
        <v>1510</v>
      </c>
      <c r="E19" s="127" t="s">
        <v>1511</v>
      </c>
    </row>
    <row r="20" spans="1:5" ht="32.25" thickBot="1">
      <c r="A20" s="125">
        <v>16</v>
      </c>
      <c r="B20" s="126" t="s">
        <v>1508</v>
      </c>
      <c r="C20" s="126" t="s">
        <v>1512</v>
      </c>
      <c r="D20" s="127" t="s">
        <v>1513</v>
      </c>
      <c r="E20" s="127" t="s">
        <v>1514</v>
      </c>
    </row>
    <row r="21" spans="1:5" ht="21.75" thickBot="1">
      <c r="A21" s="125">
        <v>17</v>
      </c>
      <c r="B21" s="126" t="s">
        <v>1302</v>
      </c>
      <c r="C21" s="126" t="s">
        <v>1515</v>
      </c>
      <c r="D21" s="127" t="s">
        <v>1516</v>
      </c>
      <c r="E21" s="127" t="s">
        <v>1517</v>
      </c>
    </row>
    <row r="22" spans="1:5" ht="21.75" thickBot="1">
      <c r="A22" s="125">
        <v>18</v>
      </c>
      <c r="B22" s="126" t="s">
        <v>1302</v>
      </c>
      <c r="C22" s="126" t="s">
        <v>1518</v>
      </c>
      <c r="D22" s="127" t="s">
        <v>1519</v>
      </c>
      <c r="E22" s="127" t="s">
        <v>1520</v>
      </c>
    </row>
    <row r="23" spans="1:5" ht="21.75" thickBot="1">
      <c r="A23" s="125">
        <v>19</v>
      </c>
      <c r="B23" s="126" t="s">
        <v>1303</v>
      </c>
      <c r="C23" s="126" t="s">
        <v>1521</v>
      </c>
      <c r="D23" s="127" t="s">
        <v>1522</v>
      </c>
      <c r="E23" s="127" t="s">
        <v>1523</v>
      </c>
    </row>
    <row r="24" spans="1:5" ht="32.25" thickBot="1">
      <c r="A24" s="125">
        <v>20</v>
      </c>
      <c r="B24" s="126" t="s">
        <v>1303</v>
      </c>
      <c r="C24" s="126" t="s">
        <v>1524</v>
      </c>
      <c r="D24" s="127" t="s">
        <v>1525</v>
      </c>
      <c r="E24" s="127" t="s">
        <v>1526</v>
      </c>
    </row>
    <row r="25" spans="1:5" ht="21.75" thickBot="1">
      <c r="A25" s="125">
        <v>21</v>
      </c>
      <c r="B25" s="126" t="s">
        <v>1304</v>
      </c>
      <c r="C25" s="126" t="s">
        <v>1527</v>
      </c>
      <c r="D25" s="127" t="s">
        <v>1528</v>
      </c>
      <c r="E25" s="127" t="s">
        <v>1529</v>
      </c>
    </row>
    <row r="26" spans="1:5" ht="21.75" thickBot="1">
      <c r="A26" s="125">
        <v>22</v>
      </c>
      <c r="B26" s="126" t="s">
        <v>1304</v>
      </c>
      <c r="C26" s="126" t="s">
        <v>1530</v>
      </c>
      <c r="D26" s="127" t="s">
        <v>1531</v>
      </c>
      <c r="E26" s="127" t="s">
        <v>1532</v>
      </c>
    </row>
    <row r="27" spans="1:5" ht="21.75" thickBot="1">
      <c r="A27" s="125">
        <v>23</v>
      </c>
      <c r="B27" s="126" t="s">
        <v>1533</v>
      </c>
      <c r="C27" s="126" t="s">
        <v>1534</v>
      </c>
      <c r="D27" s="127" t="s">
        <v>1535</v>
      </c>
      <c r="E27" s="127" t="s">
        <v>1536</v>
      </c>
    </row>
    <row r="28" spans="1:5" ht="21.75" thickBot="1">
      <c r="A28" s="125">
        <v>24</v>
      </c>
      <c r="B28" s="126" t="s">
        <v>1533</v>
      </c>
      <c r="C28" s="126" t="s">
        <v>1537</v>
      </c>
      <c r="D28" s="127" t="s">
        <v>1538</v>
      </c>
      <c r="E28" s="127" t="s">
        <v>1539</v>
      </c>
    </row>
    <row r="29" spans="1:5" ht="21.75" thickBot="1">
      <c r="A29" s="125">
        <v>25</v>
      </c>
      <c r="B29" s="126" t="s">
        <v>121</v>
      </c>
      <c r="C29" s="126" t="s">
        <v>1540</v>
      </c>
      <c r="D29" s="127" t="s">
        <v>1541</v>
      </c>
      <c r="E29" s="127" t="s">
        <v>1542</v>
      </c>
    </row>
    <row r="30" spans="1:5" ht="21.75" thickBot="1">
      <c r="A30" s="125">
        <v>26</v>
      </c>
      <c r="B30" s="126" t="s">
        <v>121</v>
      </c>
      <c r="C30" s="126" t="s">
        <v>1543</v>
      </c>
      <c r="D30" s="127" t="s">
        <v>1544</v>
      </c>
      <c r="E30" s="127" t="s">
        <v>1545</v>
      </c>
    </row>
    <row r="31" spans="1:5" ht="21.75" thickBot="1">
      <c r="A31" s="125">
        <v>27</v>
      </c>
      <c r="B31" s="126" t="s">
        <v>1546</v>
      </c>
      <c r="C31" s="126" t="s">
        <v>1547</v>
      </c>
      <c r="D31" s="127" t="s">
        <v>1548</v>
      </c>
      <c r="E31" s="127" t="s">
        <v>1549</v>
      </c>
    </row>
    <row r="32" spans="1:5" ht="21.75" thickBot="1">
      <c r="A32" s="125">
        <v>28</v>
      </c>
      <c r="B32" s="126" t="s">
        <v>1546</v>
      </c>
      <c r="C32" s="126" t="s">
        <v>1547</v>
      </c>
      <c r="D32" s="127" t="s">
        <v>1550</v>
      </c>
      <c r="E32" s="127" t="s">
        <v>1551</v>
      </c>
    </row>
    <row r="33" spans="1:5" ht="21.75" thickBot="1">
      <c r="A33" s="125">
        <v>29</v>
      </c>
      <c r="B33" s="126" t="s">
        <v>122</v>
      </c>
      <c r="C33" s="126" t="s">
        <v>1540</v>
      </c>
      <c r="D33" s="127" t="s">
        <v>1552</v>
      </c>
      <c r="E33" s="127" t="s">
        <v>1553</v>
      </c>
    </row>
    <row r="34" spans="1:5" ht="21.75" thickBot="1">
      <c r="A34" s="125">
        <v>30</v>
      </c>
      <c r="B34" s="126" t="s">
        <v>122</v>
      </c>
      <c r="C34" s="126" t="s">
        <v>1543</v>
      </c>
      <c r="D34" s="127" t="s">
        <v>1554</v>
      </c>
      <c r="E34" s="127" t="s">
        <v>1555</v>
      </c>
    </row>
    <row r="35" spans="1:5" ht="21.75" thickBot="1">
      <c r="A35" s="125">
        <v>31</v>
      </c>
      <c r="B35" s="126" t="s">
        <v>1556</v>
      </c>
      <c r="C35" s="126" t="s">
        <v>1540</v>
      </c>
      <c r="D35" s="127" t="s">
        <v>1557</v>
      </c>
      <c r="E35" s="127" t="s">
        <v>1558</v>
      </c>
    </row>
    <row r="36" spans="1:5" ht="21.75" thickBot="1">
      <c r="A36" s="125">
        <v>32</v>
      </c>
      <c r="B36" s="126" t="s">
        <v>1556</v>
      </c>
      <c r="C36" s="126" t="s">
        <v>1559</v>
      </c>
      <c r="D36" s="127" t="s">
        <v>1560</v>
      </c>
      <c r="E36" s="127" t="s">
        <v>1558</v>
      </c>
    </row>
    <row r="37" spans="1:5" ht="21.75" thickBot="1">
      <c r="A37" s="125">
        <v>33</v>
      </c>
      <c r="B37" s="126" t="s">
        <v>1561</v>
      </c>
      <c r="C37" s="126" t="s">
        <v>1562</v>
      </c>
      <c r="D37" s="127" t="s">
        <v>1563</v>
      </c>
      <c r="E37" s="127" t="s">
        <v>1564</v>
      </c>
    </row>
    <row r="38" spans="1:5" ht="21.75" thickBot="1">
      <c r="A38" s="125">
        <v>34</v>
      </c>
      <c r="B38" s="126" t="s">
        <v>123</v>
      </c>
      <c r="C38" s="126" t="s">
        <v>1540</v>
      </c>
      <c r="D38" s="127" t="s">
        <v>1565</v>
      </c>
      <c r="E38" s="127" t="s">
        <v>1566</v>
      </c>
    </row>
    <row r="39" spans="1:5" ht="21.75" thickBot="1">
      <c r="A39" s="125">
        <v>35</v>
      </c>
      <c r="B39" s="126" t="s">
        <v>123</v>
      </c>
      <c r="C39" s="126" t="s">
        <v>1543</v>
      </c>
      <c r="D39" s="127" t="s">
        <v>1567</v>
      </c>
      <c r="E39" s="127" t="s">
        <v>1568</v>
      </c>
    </row>
    <row r="40" spans="1:5" ht="21.75" thickBot="1">
      <c r="A40" s="125">
        <v>36</v>
      </c>
      <c r="B40" s="126" t="s">
        <v>124</v>
      </c>
      <c r="C40" s="126" t="s">
        <v>125</v>
      </c>
      <c r="D40" s="127" t="s">
        <v>1569</v>
      </c>
      <c r="E40" s="127" t="s">
        <v>1570</v>
      </c>
    </row>
    <row r="41" spans="1:5" ht="21.75" thickBot="1">
      <c r="A41" s="125">
        <v>37</v>
      </c>
      <c r="B41" s="126" t="s">
        <v>126</v>
      </c>
      <c r="C41" s="126" t="s">
        <v>1571</v>
      </c>
      <c r="D41" s="127" t="s">
        <v>1572</v>
      </c>
      <c r="E41" s="127" t="s">
        <v>1573</v>
      </c>
    </row>
    <row r="42" spans="1:5" ht="32.25" thickBot="1">
      <c r="A42" s="125">
        <v>38</v>
      </c>
      <c r="B42" s="126" t="s">
        <v>92</v>
      </c>
      <c r="C42" s="126" t="s">
        <v>1574</v>
      </c>
      <c r="D42" s="127" t="s">
        <v>1575</v>
      </c>
      <c r="E42" s="127" t="s">
        <v>1576</v>
      </c>
    </row>
    <row r="43" spans="1:5" ht="32.25" thickBot="1">
      <c r="A43" s="125">
        <v>39</v>
      </c>
      <c r="B43" s="126" t="s">
        <v>92</v>
      </c>
      <c r="C43" s="126" t="s">
        <v>1577</v>
      </c>
      <c r="D43" s="127" t="s">
        <v>1578</v>
      </c>
      <c r="E43" s="127" t="s">
        <v>1579</v>
      </c>
    </row>
    <row r="44" spans="1:5" ht="32.25" thickBot="1">
      <c r="A44" s="125">
        <v>40</v>
      </c>
      <c r="B44" s="126" t="s">
        <v>1580</v>
      </c>
      <c r="C44" s="126" t="s">
        <v>1581</v>
      </c>
      <c r="D44" s="127" t="s">
        <v>1582</v>
      </c>
      <c r="E44" s="127" t="s">
        <v>1583</v>
      </c>
    </row>
    <row r="45" spans="1:5" ht="21.75" thickBot="1">
      <c r="A45" s="125">
        <v>41</v>
      </c>
      <c r="B45" s="126" t="s">
        <v>1580</v>
      </c>
      <c r="C45" s="126" t="s">
        <v>1584</v>
      </c>
      <c r="D45" s="127" t="s">
        <v>1585</v>
      </c>
      <c r="E45" s="127" t="s">
        <v>1586</v>
      </c>
    </row>
    <row r="46" spans="1:5" ht="32.25" thickBot="1">
      <c r="A46" s="125">
        <v>42</v>
      </c>
      <c r="B46" s="126" t="s">
        <v>1587</v>
      </c>
      <c r="C46" s="126" t="s">
        <v>1588</v>
      </c>
      <c r="D46" s="127" t="s">
        <v>1589</v>
      </c>
      <c r="E46" s="127" t="s">
        <v>1590</v>
      </c>
    </row>
    <row r="47" spans="1:5" ht="21.75" thickBot="1">
      <c r="A47" s="125">
        <v>43</v>
      </c>
      <c r="B47" s="126" t="s">
        <v>93</v>
      </c>
      <c r="C47" s="126" t="s">
        <v>1591</v>
      </c>
      <c r="D47" s="127" t="s">
        <v>1592</v>
      </c>
      <c r="E47" s="127" t="s">
        <v>1593</v>
      </c>
    </row>
    <row r="48" spans="1:5" ht="21.75" thickBot="1">
      <c r="A48" s="125">
        <v>44</v>
      </c>
      <c r="B48" s="126" t="s">
        <v>93</v>
      </c>
      <c r="C48" s="126" t="s">
        <v>1594</v>
      </c>
      <c r="D48" s="127" t="s">
        <v>1595</v>
      </c>
      <c r="E48" s="127" t="s">
        <v>1596</v>
      </c>
    </row>
    <row r="49" spans="1:5" ht="21.75" thickBot="1">
      <c r="A49" s="125">
        <v>45</v>
      </c>
      <c r="B49" s="126" t="s">
        <v>93</v>
      </c>
      <c r="C49" s="126" t="s">
        <v>1597</v>
      </c>
      <c r="D49" s="127" t="s">
        <v>1598</v>
      </c>
      <c r="E49" s="127" t="s">
        <v>1599</v>
      </c>
    </row>
    <row r="50" spans="1:5" ht="21.75" thickBot="1">
      <c r="A50" s="125">
        <v>46</v>
      </c>
      <c r="B50" s="126" t="s">
        <v>1305</v>
      </c>
      <c r="C50" s="126" t="s">
        <v>1600</v>
      </c>
      <c r="D50" s="127" t="s">
        <v>1601</v>
      </c>
      <c r="E50" s="127" t="s">
        <v>1602</v>
      </c>
    </row>
    <row r="51" spans="1:5" ht="21.75" thickBot="1">
      <c r="A51" s="125">
        <v>47</v>
      </c>
      <c r="B51" s="126" t="s">
        <v>1305</v>
      </c>
      <c r="C51" s="126" t="s">
        <v>1603</v>
      </c>
      <c r="D51" s="127" t="s">
        <v>1604</v>
      </c>
      <c r="E51" s="127" t="s">
        <v>1605</v>
      </c>
    </row>
    <row r="52" spans="1:5" ht="21.75" thickBot="1">
      <c r="A52" s="128">
        <v>48</v>
      </c>
      <c r="B52" s="129" t="s">
        <v>127</v>
      </c>
      <c r="C52" s="129" t="s">
        <v>1606</v>
      </c>
      <c r="D52" s="130" t="s">
        <v>1607</v>
      </c>
      <c r="E52" s="130" t="s">
        <v>1608</v>
      </c>
    </row>
    <row r="53" spans="1:5" ht="32.25" thickBot="1">
      <c r="A53" s="128">
        <v>49</v>
      </c>
      <c r="B53" s="129" t="s">
        <v>127</v>
      </c>
      <c r="C53" s="129" t="s">
        <v>1609</v>
      </c>
      <c r="D53" s="130" t="s">
        <v>1610</v>
      </c>
      <c r="E53" s="130" t="s">
        <v>1611</v>
      </c>
    </row>
    <row r="54" spans="1:5" ht="32.25" thickBot="1">
      <c r="A54" s="125">
        <v>50</v>
      </c>
      <c r="B54" s="126" t="s">
        <v>1612</v>
      </c>
      <c r="C54" s="126" t="s">
        <v>566</v>
      </c>
      <c r="D54" s="127" t="s">
        <v>1613</v>
      </c>
      <c r="E54" s="127" t="s">
        <v>1614</v>
      </c>
    </row>
    <row r="55" spans="1:5" ht="32.25" thickBot="1">
      <c r="A55" s="125">
        <v>51</v>
      </c>
      <c r="B55" s="126" t="s">
        <v>1612</v>
      </c>
      <c r="C55" s="126" t="s">
        <v>1615</v>
      </c>
      <c r="D55" s="127" t="s">
        <v>1616</v>
      </c>
      <c r="E55" s="127" t="s">
        <v>1617</v>
      </c>
    </row>
    <row r="56" spans="1:5" ht="32.25" thickBot="1">
      <c r="A56" s="125">
        <v>52</v>
      </c>
      <c r="B56" s="126" t="s">
        <v>1618</v>
      </c>
      <c r="C56" s="126" t="s">
        <v>1619</v>
      </c>
      <c r="D56" s="127" t="s">
        <v>1620</v>
      </c>
      <c r="E56" s="127" t="s">
        <v>1621</v>
      </c>
    </row>
    <row r="57" spans="1:5" ht="21.75" thickBot="1">
      <c r="A57" s="125">
        <v>53</v>
      </c>
      <c r="B57" s="126" t="s">
        <v>1622</v>
      </c>
      <c r="C57" s="126" t="s">
        <v>1623</v>
      </c>
      <c r="D57" s="127" t="s">
        <v>1624</v>
      </c>
      <c r="E57" s="127" t="s">
        <v>1625</v>
      </c>
    </row>
    <row r="58" spans="1:5" ht="21.75" thickBot="1">
      <c r="A58" s="125">
        <v>54</v>
      </c>
      <c r="B58" s="126" t="s">
        <v>1622</v>
      </c>
      <c r="C58" s="126" t="s">
        <v>1626</v>
      </c>
      <c r="D58" s="127" t="s">
        <v>1627</v>
      </c>
      <c r="E58" s="127" t="s">
        <v>1628</v>
      </c>
    </row>
    <row r="59" spans="1:5" ht="21.75" thickBot="1">
      <c r="A59" s="128">
        <v>55</v>
      </c>
      <c r="B59" s="129" t="s">
        <v>1629</v>
      </c>
      <c r="C59" s="129" t="s">
        <v>1630</v>
      </c>
      <c r="D59" s="130" t="s">
        <v>1631</v>
      </c>
      <c r="E59" s="130" t="s">
        <v>1632</v>
      </c>
    </row>
    <row r="60" spans="1:5" ht="32.25" thickBot="1">
      <c r="A60" s="128">
        <v>56</v>
      </c>
      <c r="B60" s="129" t="s">
        <v>1633</v>
      </c>
      <c r="C60" s="129" t="s">
        <v>1634</v>
      </c>
      <c r="D60" s="130" t="s">
        <v>1635</v>
      </c>
      <c r="E60" s="130" t="s">
        <v>1636</v>
      </c>
    </row>
    <row r="61" spans="1:5" ht="32.25" thickBot="1">
      <c r="A61" s="128">
        <v>57</v>
      </c>
      <c r="B61" s="129" t="s">
        <v>128</v>
      </c>
      <c r="C61" s="129" t="s">
        <v>1637</v>
      </c>
      <c r="D61" s="130" t="s">
        <v>1638</v>
      </c>
      <c r="E61" s="130" t="s">
        <v>1639</v>
      </c>
    </row>
    <row r="62" spans="1:5" ht="32.25" thickBot="1">
      <c r="A62" s="128">
        <v>58</v>
      </c>
      <c r="B62" s="129" t="s">
        <v>128</v>
      </c>
      <c r="C62" s="129" t="s">
        <v>1640</v>
      </c>
      <c r="D62" s="130" t="s">
        <v>1641</v>
      </c>
      <c r="E62" s="130" t="s">
        <v>1642</v>
      </c>
    </row>
    <row r="63" spans="1:5" ht="21.75" thickBot="1">
      <c r="A63" s="128">
        <v>59</v>
      </c>
      <c r="B63" s="129" t="s">
        <v>128</v>
      </c>
      <c r="C63" s="129" t="s">
        <v>1540</v>
      </c>
      <c r="D63" s="130" t="s">
        <v>1643</v>
      </c>
      <c r="E63" s="130" t="s">
        <v>1644</v>
      </c>
    </row>
    <row r="64" spans="1:5" ht="32.25" thickBot="1">
      <c r="A64" s="128">
        <v>60</v>
      </c>
      <c r="B64" s="129" t="s">
        <v>128</v>
      </c>
      <c r="C64" s="129" t="s">
        <v>1645</v>
      </c>
      <c r="D64" s="130" t="s">
        <v>1646</v>
      </c>
      <c r="E64" s="130" t="s">
        <v>1647</v>
      </c>
    </row>
    <row r="65" spans="1:5" ht="21.75" thickBot="1">
      <c r="A65" s="128">
        <v>61</v>
      </c>
      <c r="B65" s="129" t="s">
        <v>1308</v>
      </c>
      <c r="C65" s="129" t="s">
        <v>1648</v>
      </c>
      <c r="D65" s="130" t="s">
        <v>1649</v>
      </c>
      <c r="E65" s="130" t="s">
        <v>1650</v>
      </c>
    </row>
    <row r="66" spans="1:5" ht="21.75" thickBot="1">
      <c r="A66" s="128">
        <v>62</v>
      </c>
      <c r="B66" s="129" t="s">
        <v>1651</v>
      </c>
      <c r="C66" s="129" t="s">
        <v>1652</v>
      </c>
      <c r="D66" s="130" t="s">
        <v>1653</v>
      </c>
      <c r="E66" s="130" t="s">
        <v>1654</v>
      </c>
    </row>
    <row r="67" spans="1:5" ht="21.75" thickBot="1">
      <c r="A67" s="128">
        <v>63</v>
      </c>
      <c r="B67" s="129" t="s">
        <v>1651</v>
      </c>
      <c r="C67" s="129" t="s">
        <v>1655</v>
      </c>
      <c r="D67" s="130" t="s">
        <v>1656</v>
      </c>
      <c r="E67" s="130" t="s">
        <v>1657</v>
      </c>
    </row>
    <row r="68" spans="1:5" ht="21.75" thickBot="1">
      <c r="A68" s="128">
        <v>64</v>
      </c>
      <c r="B68" s="129" t="s">
        <v>1651</v>
      </c>
      <c r="C68" s="129" t="s">
        <v>1658</v>
      </c>
      <c r="D68" s="130" t="s">
        <v>1659</v>
      </c>
      <c r="E68" s="130" t="s">
        <v>1660</v>
      </c>
    </row>
    <row r="69" spans="1:5" ht="21.75" thickBot="1">
      <c r="A69" s="128">
        <v>65</v>
      </c>
      <c r="B69" s="129" t="s">
        <v>1651</v>
      </c>
      <c r="C69" s="129" t="s">
        <v>1661</v>
      </c>
      <c r="D69" s="130" t="s">
        <v>1662</v>
      </c>
      <c r="E69" s="130" t="s">
        <v>1663</v>
      </c>
    </row>
    <row r="70" spans="1:5" ht="21.75" thickBot="1">
      <c r="A70" s="128">
        <v>66</v>
      </c>
      <c r="B70" s="129" t="s">
        <v>162</v>
      </c>
      <c r="C70" s="129" t="s">
        <v>1664</v>
      </c>
      <c r="D70" s="130" t="s">
        <v>1665</v>
      </c>
      <c r="E70" s="130" t="s">
        <v>1666</v>
      </c>
    </row>
    <row r="71" spans="1:5" ht="21.75" thickBot="1">
      <c r="A71" s="128">
        <v>67</v>
      </c>
      <c r="B71" s="129" t="s">
        <v>94</v>
      </c>
      <c r="C71" s="129" t="s">
        <v>112</v>
      </c>
      <c r="D71" s="130" t="s">
        <v>1667</v>
      </c>
      <c r="E71" s="130" t="s">
        <v>1668</v>
      </c>
    </row>
    <row r="72" spans="1:5" ht="32.25" thickBot="1">
      <c r="A72" s="128">
        <v>68</v>
      </c>
      <c r="B72" s="129" t="s">
        <v>94</v>
      </c>
      <c r="C72" s="129" t="s">
        <v>1669</v>
      </c>
      <c r="D72" s="130" t="s">
        <v>1670</v>
      </c>
      <c r="E72" s="130" t="s">
        <v>1671</v>
      </c>
    </row>
    <row r="73" spans="1:5" ht="32.25" thickBot="1">
      <c r="A73" s="128">
        <v>69</v>
      </c>
      <c r="B73" s="129" t="s">
        <v>94</v>
      </c>
      <c r="C73" s="129" t="s">
        <v>1672</v>
      </c>
      <c r="D73" s="130" t="s">
        <v>1673</v>
      </c>
      <c r="E73" s="130" t="s">
        <v>1674</v>
      </c>
    </row>
    <row r="74" spans="1:5" ht="21.75" thickBot="1">
      <c r="A74" s="125">
        <v>70</v>
      </c>
      <c r="B74" s="126" t="s">
        <v>1675</v>
      </c>
      <c r="C74" s="126" t="s">
        <v>1676</v>
      </c>
      <c r="D74" s="127" t="s">
        <v>1677</v>
      </c>
      <c r="E74" s="127" t="s">
        <v>1678</v>
      </c>
    </row>
    <row r="75" spans="1:5" ht="21.75" thickBot="1">
      <c r="A75" s="125">
        <v>71</v>
      </c>
      <c r="B75" s="126" t="s">
        <v>1675</v>
      </c>
      <c r="C75" s="126" t="s">
        <v>1679</v>
      </c>
      <c r="D75" s="127" t="s">
        <v>1680</v>
      </c>
      <c r="E75" s="127" t="s">
        <v>1681</v>
      </c>
    </row>
    <row r="76" spans="1:5" ht="21.75" thickBot="1">
      <c r="A76" s="125">
        <v>72</v>
      </c>
      <c r="B76" s="126" t="s">
        <v>1682</v>
      </c>
      <c r="C76" s="126" t="s">
        <v>1676</v>
      </c>
      <c r="D76" s="127" t="s">
        <v>1683</v>
      </c>
      <c r="E76" s="127" t="s">
        <v>1684</v>
      </c>
    </row>
    <row r="77" spans="1:5" ht="21.75" thickBot="1">
      <c r="A77" s="125">
        <v>73</v>
      </c>
      <c r="B77" s="126" t="s">
        <v>1682</v>
      </c>
      <c r="C77" s="126" t="s">
        <v>1679</v>
      </c>
      <c r="D77" s="127" t="s">
        <v>1685</v>
      </c>
      <c r="E77" s="127" t="s">
        <v>1686</v>
      </c>
    </row>
    <row r="78" spans="1:5" ht="21.75" thickBot="1">
      <c r="A78" s="125">
        <v>74</v>
      </c>
      <c r="B78" s="126" t="s">
        <v>1312</v>
      </c>
      <c r="C78" s="126" t="s">
        <v>1687</v>
      </c>
      <c r="D78" s="127" t="s">
        <v>1688</v>
      </c>
      <c r="E78" s="127" t="s">
        <v>1689</v>
      </c>
    </row>
    <row r="79" spans="1:5" ht="21.75" thickBot="1">
      <c r="A79" s="128">
        <v>75</v>
      </c>
      <c r="B79" s="129" t="s">
        <v>163</v>
      </c>
      <c r="C79" s="129" t="s">
        <v>164</v>
      </c>
      <c r="D79" s="130" t="s">
        <v>1690</v>
      </c>
      <c r="E79" s="130" t="s">
        <v>1691</v>
      </c>
    </row>
    <row r="80" spans="1:5" ht="21.75" thickBot="1">
      <c r="A80" s="128">
        <v>76</v>
      </c>
      <c r="B80" s="129" t="s">
        <v>129</v>
      </c>
      <c r="C80" s="129" t="s">
        <v>1692</v>
      </c>
      <c r="D80" s="130" t="s">
        <v>1693</v>
      </c>
      <c r="E80" s="130" t="s">
        <v>1694</v>
      </c>
    </row>
    <row r="81" spans="1:5" ht="21.75" thickBot="1">
      <c r="A81" s="128">
        <v>77</v>
      </c>
      <c r="B81" s="129" t="s">
        <v>129</v>
      </c>
      <c r="C81" s="129" t="s">
        <v>1695</v>
      </c>
      <c r="D81" s="130" t="s">
        <v>1696</v>
      </c>
      <c r="E81" s="130" t="s">
        <v>1697</v>
      </c>
    </row>
    <row r="82" spans="1:5" ht="21.75" thickBot="1">
      <c r="A82" s="125">
        <v>78</v>
      </c>
      <c r="B82" s="126" t="s">
        <v>95</v>
      </c>
      <c r="C82" s="126" t="s">
        <v>1698</v>
      </c>
      <c r="D82" s="127" t="s">
        <v>1699</v>
      </c>
      <c r="E82" s="127" t="s">
        <v>1700</v>
      </c>
    </row>
    <row r="83" spans="1:5" ht="21.75" thickBot="1">
      <c r="A83" s="125">
        <v>79</v>
      </c>
      <c r="B83" s="126" t="s">
        <v>1313</v>
      </c>
      <c r="C83" s="126" t="s">
        <v>1701</v>
      </c>
      <c r="D83" s="127" t="s">
        <v>1702</v>
      </c>
      <c r="E83" s="127" t="s">
        <v>1703</v>
      </c>
    </row>
    <row r="84" spans="1:5" ht="21.75" thickBot="1">
      <c r="A84" s="125">
        <v>80</v>
      </c>
      <c r="B84" s="126" t="s">
        <v>1313</v>
      </c>
      <c r="C84" s="126" t="s">
        <v>1704</v>
      </c>
      <c r="D84" s="127" t="s">
        <v>1705</v>
      </c>
      <c r="E84" s="127" t="s">
        <v>1706</v>
      </c>
    </row>
    <row r="85" spans="1:5" ht="21.75" thickBot="1">
      <c r="A85" s="128">
        <v>81</v>
      </c>
      <c r="B85" s="129" t="s">
        <v>1314</v>
      </c>
      <c r="C85" s="129" t="s">
        <v>1707</v>
      </c>
      <c r="D85" s="131" t="s">
        <v>1708</v>
      </c>
      <c r="E85" s="131" t="s">
        <v>1709</v>
      </c>
    </row>
    <row r="86" spans="1:5" ht="42.75" thickBot="1">
      <c r="A86" s="128">
        <v>82</v>
      </c>
      <c r="B86" s="129" t="s">
        <v>1314</v>
      </c>
      <c r="C86" s="129" t="s">
        <v>1710</v>
      </c>
      <c r="D86" s="131" t="s">
        <v>1711</v>
      </c>
      <c r="E86" s="131" t="s">
        <v>1712</v>
      </c>
    </row>
    <row r="87" spans="1:5" ht="21.75" thickBot="1">
      <c r="A87" s="128">
        <v>83</v>
      </c>
      <c r="B87" s="129" t="s">
        <v>130</v>
      </c>
      <c r="C87" s="129" t="s">
        <v>1713</v>
      </c>
      <c r="D87" s="131" t="s">
        <v>1714</v>
      </c>
      <c r="E87" s="131" t="s">
        <v>1715</v>
      </c>
    </row>
    <row r="88" spans="1:5" ht="21.75" thickBot="1">
      <c r="A88" s="128">
        <v>84</v>
      </c>
      <c r="B88" s="129" t="s">
        <v>130</v>
      </c>
      <c r="C88" s="129" t="s">
        <v>1716</v>
      </c>
      <c r="D88" s="131" t="s">
        <v>1717</v>
      </c>
      <c r="E88" s="131" t="s">
        <v>1718</v>
      </c>
    </row>
    <row r="89" spans="1:5" ht="21.75" thickBot="1">
      <c r="A89" s="128">
        <v>85</v>
      </c>
      <c r="B89" s="129" t="s">
        <v>130</v>
      </c>
      <c r="C89" s="129" t="s">
        <v>1719</v>
      </c>
      <c r="D89" s="131" t="s">
        <v>1720</v>
      </c>
      <c r="E89" s="131" t="s">
        <v>1721</v>
      </c>
    </row>
    <row r="90" spans="1:5" ht="21.75" thickBot="1">
      <c r="A90" s="128">
        <v>86</v>
      </c>
      <c r="B90" s="129" t="s">
        <v>130</v>
      </c>
      <c r="C90" s="129" t="s">
        <v>1722</v>
      </c>
      <c r="D90" s="131" t="s">
        <v>1723</v>
      </c>
      <c r="E90" s="131" t="s">
        <v>1724</v>
      </c>
    </row>
    <row r="91" spans="1:5" ht="21.75" thickBot="1">
      <c r="A91" s="128">
        <v>87</v>
      </c>
      <c r="B91" s="129" t="s">
        <v>130</v>
      </c>
      <c r="C91" s="129" t="s">
        <v>1725</v>
      </c>
      <c r="D91" s="131" t="s">
        <v>1726</v>
      </c>
      <c r="E91" s="131" t="s">
        <v>1727</v>
      </c>
    </row>
    <row r="92" spans="1:5" ht="21.75" thickBot="1">
      <c r="A92" s="125">
        <v>88</v>
      </c>
      <c r="B92" s="126" t="s">
        <v>165</v>
      </c>
      <c r="C92" s="126" t="s">
        <v>1728</v>
      </c>
      <c r="D92" s="127" t="s">
        <v>1729</v>
      </c>
      <c r="E92" s="127" t="s">
        <v>1730</v>
      </c>
    </row>
    <row r="93" spans="1:5" ht="21.75" thickBot="1">
      <c r="A93" s="125">
        <v>89</v>
      </c>
      <c r="B93" s="126" t="s">
        <v>165</v>
      </c>
      <c r="C93" s="126" t="s">
        <v>1731</v>
      </c>
      <c r="D93" s="127" t="s">
        <v>1732</v>
      </c>
      <c r="E93" s="127" t="s">
        <v>1733</v>
      </c>
    </row>
    <row r="94" spans="1:5" ht="21.75" thickBot="1">
      <c r="A94" s="128">
        <v>90</v>
      </c>
      <c r="B94" s="129" t="s">
        <v>1315</v>
      </c>
      <c r="C94" s="129" t="s">
        <v>1734</v>
      </c>
      <c r="D94" s="131" t="s">
        <v>1735</v>
      </c>
      <c r="E94" s="131" t="s">
        <v>1736</v>
      </c>
    </row>
    <row r="95" spans="1:5" ht="21.75" thickBot="1">
      <c r="A95" s="128">
        <v>91</v>
      </c>
      <c r="B95" s="129" t="s">
        <v>1315</v>
      </c>
      <c r="C95" s="129" t="s">
        <v>1737</v>
      </c>
      <c r="D95" s="131" t="s">
        <v>1738</v>
      </c>
      <c r="E95" s="131" t="s">
        <v>1739</v>
      </c>
    </row>
    <row r="96" spans="1:5" ht="21.75" thickBot="1">
      <c r="A96" s="128">
        <v>92</v>
      </c>
      <c r="B96" s="129" t="s">
        <v>1421</v>
      </c>
      <c r="C96" s="129" t="s">
        <v>1740</v>
      </c>
      <c r="D96" s="131" t="s">
        <v>1741</v>
      </c>
      <c r="E96" s="131" t="s">
        <v>1742</v>
      </c>
    </row>
    <row r="97" spans="1:5" ht="21.75" thickBot="1">
      <c r="A97" s="128">
        <v>93</v>
      </c>
      <c r="B97" s="129" t="s">
        <v>1421</v>
      </c>
      <c r="C97" s="129" t="s">
        <v>1743</v>
      </c>
      <c r="D97" s="131" t="s">
        <v>1744</v>
      </c>
      <c r="E97" s="131" t="s">
        <v>1745</v>
      </c>
    </row>
    <row r="98" spans="1:5" ht="21.75" thickBot="1">
      <c r="A98" s="125">
        <v>94</v>
      </c>
      <c r="B98" s="126" t="s">
        <v>166</v>
      </c>
      <c r="C98" s="126" t="s">
        <v>1746</v>
      </c>
      <c r="D98" s="127" t="s">
        <v>1747</v>
      </c>
      <c r="E98" s="127" t="s">
        <v>1748</v>
      </c>
    </row>
    <row r="99" spans="1:5" ht="21.75" thickBot="1">
      <c r="A99" s="125">
        <v>95</v>
      </c>
      <c r="B99" s="126" t="s">
        <v>166</v>
      </c>
      <c r="C99" s="126" t="s">
        <v>1749</v>
      </c>
      <c r="D99" s="127" t="s">
        <v>1750</v>
      </c>
      <c r="E99" s="127" t="s">
        <v>1751</v>
      </c>
    </row>
    <row r="100" spans="1:5" ht="21.75" thickBot="1">
      <c r="A100" s="125">
        <v>96</v>
      </c>
      <c r="B100" s="126" t="s">
        <v>166</v>
      </c>
      <c r="C100" s="126" t="s">
        <v>1752</v>
      </c>
      <c r="D100" s="127" t="s">
        <v>1753</v>
      </c>
      <c r="E100" s="127" t="s">
        <v>1754</v>
      </c>
    </row>
    <row r="101" spans="1:5" ht="21.75" thickBot="1">
      <c r="A101" s="125">
        <v>97</v>
      </c>
      <c r="B101" s="126" t="s">
        <v>166</v>
      </c>
      <c r="C101" s="126" t="s">
        <v>1755</v>
      </c>
      <c r="D101" s="127" t="s">
        <v>1756</v>
      </c>
      <c r="E101" s="127" t="s">
        <v>1757</v>
      </c>
    </row>
    <row r="102" spans="1:5" ht="21.75" thickBot="1">
      <c r="A102" s="125">
        <v>98</v>
      </c>
      <c r="B102" s="126" t="s">
        <v>1316</v>
      </c>
      <c r="C102" s="126" t="s">
        <v>1758</v>
      </c>
      <c r="D102" s="127" t="s">
        <v>1759</v>
      </c>
      <c r="E102" s="127" t="s">
        <v>1760</v>
      </c>
    </row>
    <row r="103" spans="1:5" ht="21.75" thickBot="1">
      <c r="A103" s="125">
        <v>99</v>
      </c>
      <c r="B103" s="126" t="s">
        <v>1316</v>
      </c>
      <c r="C103" s="126" t="s">
        <v>1761</v>
      </c>
      <c r="D103" s="127" t="s">
        <v>1762</v>
      </c>
      <c r="E103" s="127" t="s">
        <v>1763</v>
      </c>
    </row>
    <row r="104" spans="1:5" ht="21.75" thickBot="1">
      <c r="A104" s="125">
        <v>100</v>
      </c>
      <c r="B104" s="126" t="s">
        <v>1317</v>
      </c>
      <c r="C104" s="126" t="s">
        <v>1764</v>
      </c>
      <c r="D104" s="127" t="s">
        <v>1765</v>
      </c>
      <c r="E104" s="127" t="s">
        <v>1766</v>
      </c>
    </row>
    <row r="105" spans="1:5" ht="21.75" thickBot="1">
      <c r="A105" s="125">
        <v>101</v>
      </c>
      <c r="B105" s="126" t="s">
        <v>1317</v>
      </c>
      <c r="C105" s="126" t="s">
        <v>1767</v>
      </c>
      <c r="D105" s="127" t="s">
        <v>1768</v>
      </c>
      <c r="E105" s="127" t="s">
        <v>1769</v>
      </c>
    </row>
    <row r="106" spans="1:5" ht="21.75" thickBot="1">
      <c r="A106" s="125">
        <v>102</v>
      </c>
      <c r="B106" s="126" t="s">
        <v>1318</v>
      </c>
      <c r="C106" s="126" t="s">
        <v>1770</v>
      </c>
      <c r="D106" s="127" t="s">
        <v>1771</v>
      </c>
      <c r="E106" s="127" t="s">
        <v>1772</v>
      </c>
    </row>
    <row r="107" spans="1:5" ht="32.25" thickBot="1">
      <c r="A107" s="125">
        <v>103</v>
      </c>
      <c r="B107" s="126" t="s">
        <v>1318</v>
      </c>
      <c r="C107" s="126" t="s">
        <v>1773</v>
      </c>
      <c r="D107" s="127" t="s">
        <v>1774</v>
      </c>
      <c r="E107" s="127" t="s">
        <v>1775</v>
      </c>
    </row>
    <row r="108" spans="1:5" ht="13.5" thickBot="1">
      <c r="A108" s="125">
        <v>104</v>
      </c>
      <c r="B108" s="126" t="s">
        <v>96</v>
      </c>
      <c r="C108" s="126" t="s">
        <v>1776</v>
      </c>
      <c r="D108" s="127" t="s">
        <v>1777</v>
      </c>
      <c r="E108" s="127" t="s">
        <v>1778</v>
      </c>
    </row>
    <row r="109" spans="1:5" ht="21.75" thickBot="1">
      <c r="A109" s="125">
        <v>105</v>
      </c>
      <c r="B109" s="126" t="s">
        <v>96</v>
      </c>
      <c r="C109" s="126" t="s">
        <v>1779</v>
      </c>
      <c r="D109" s="127" t="s">
        <v>1780</v>
      </c>
      <c r="E109" s="127" t="s">
        <v>1781</v>
      </c>
    </row>
    <row r="110" spans="1:5" ht="13.5" thickBot="1">
      <c r="A110" s="125">
        <v>106</v>
      </c>
      <c r="B110" s="126" t="s">
        <v>1326</v>
      </c>
      <c r="C110" s="126" t="s">
        <v>1782</v>
      </c>
      <c r="D110" s="127" t="s">
        <v>1783</v>
      </c>
      <c r="E110" s="127" t="s">
        <v>1784</v>
      </c>
    </row>
    <row r="111" spans="1:5" ht="21.75" thickBot="1">
      <c r="A111" s="125">
        <v>107</v>
      </c>
      <c r="B111" s="126" t="s">
        <v>1785</v>
      </c>
      <c r="C111" s="126" t="s">
        <v>1786</v>
      </c>
      <c r="D111" s="127" t="s">
        <v>1787</v>
      </c>
      <c r="E111" s="127" t="s">
        <v>1788</v>
      </c>
    </row>
    <row r="112" spans="1:5" ht="21.75" thickBot="1">
      <c r="A112" s="125">
        <v>108</v>
      </c>
      <c r="B112" s="126" t="s">
        <v>1785</v>
      </c>
      <c r="C112" s="126" t="s">
        <v>1789</v>
      </c>
      <c r="D112" s="127" t="s">
        <v>1790</v>
      </c>
      <c r="E112" s="127" t="s">
        <v>1791</v>
      </c>
    </row>
    <row r="113" spans="1:5" ht="32.25" thickBot="1">
      <c r="A113" s="125">
        <v>109</v>
      </c>
      <c r="B113" s="126" t="s">
        <v>1792</v>
      </c>
      <c r="C113" s="126" t="s">
        <v>1793</v>
      </c>
      <c r="D113" s="127" t="s">
        <v>1794</v>
      </c>
      <c r="E113" s="127" t="s">
        <v>1795</v>
      </c>
    </row>
    <row r="114" spans="1:5" ht="32.25" thickBot="1">
      <c r="A114" s="125">
        <v>110</v>
      </c>
      <c r="B114" s="126" t="s">
        <v>1792</v>
      </c>
      <c r="C114" s="126" t="s">
        <v>1793</v>
      </c>
      <c r="D114" s="127" t="s">
        <v>1796</v>
      </c>
      <c r="E114" s="127" t="s">
        <v>1797</v>
      </c>
    </row>
    <row r="115" spans="1:5" ht="21.75" thickBot="1">
      <c r="A115" s="128">
        <v>111</v>
      </c>
      <c r="B115" s="129" t="s">
        <v>169</v>
      </c>
      <c r="C115" s="129" t="s">
        <v>170</v>
      </c>
      <c r="D115" s="131" t="s">
        <v>1798</v>
      </c>
      <c r="E115" s="131" t="s">
        <v>1799</v>
      </c>
    </row>
    <row r="116" spans="1:5" ht="21.75" thickBot="1">
      <c r="A116" s="128">
        <v>112</v>
      </c>
      <c r="B116" s="129" t="s">
        <v>131</v>
      </c>
      <c r="C116" s="129" t="s">
        <v>1800</v>
      </c>
      <c r="D116" s="131" t="s">
        <v>1801</v>
      </c>
      <c r="E116" s="131" t="s">
        <v>1802</v>
      </c>
    </row>
    <row r="117" spans="1:5" ht="21.75" thickBot="1">
      <c r="A117" s="128">
        <v>113</v>
      </c>
      <c r="B117" s="129" t="s">
        <v>171</v>
      </c>
      <c r="C117" s="129" t="s">
        <v>1803</v>
      </c>
      <c r="D117" s="131" t="s">
        <v>1804</v>
      </c>
      <c r="E117" s="131" t="s">
        <v>1805</v>
      </c>
    </row>
    <row r="118" spans="1:5" ht="21.75" thickBot="1">
      <c r="A118" s="128">
        <v>114</v>
      </c>
      <c r="B118" s="129" t="s">
        <v>171</v>
      </c>
      <c r="C118" s="129" t="s">
        <v>1806</v>
      </c>
      <c r="D118" s="131" t="s">
        <v>1807</v>
      </c>
      <c r="E118" s="131" t="s">
        <v>1808</v>
      </c>
    </row>
    <row r="119" spans="1:5" ht="21.75" thickBot="1">
      <c r="A119" s="125">
        <v>115</v>
      </c>
      <c r="B119" s="126" t="s">
        <v>1809</v>
      </c>
      <c r="C119" s="126" t="s">
        <v>1810</v>
      </c>
      <c r="D119" s="127" t="s">
        <v>1811</v>
      </c>
      <c r="E119" s="127" t="s">
        <v>1812</v>
      </c>
    </row>
    <row r="120" spans="1:5" ht="21.75" thickBot="1">
      <c r="A120" s="125">
        <v>116</v>
      </c>
      <c r="B120" s="126" t="s">
        <v>1809</v>
      </c>
      <c r="C120" s="126" t="s">
        <v>1813</v>
      </c>
      <c r="D120" s="127" t="s">
        <v>1814</v>
      </c>
      <c r="E120" s="127" t="s">
        <v>1815</v>
      </c>
    </row>
    <row r="121" spans="1:5" ht="32.25" thickBot="1">
      <c r="A121" s="125">
        <v>117</v>
      </c>
      <c r="B121" s="126" t="s">
        <v>1816</v>
      </c>
      <c r="C121" s="126" t="s">
        <v>1817</v>
      </c>
      <c r="D121" s="127" t="s">
        <v>1818</v>
      </c>
      <c r="E121" s="127" t="s">
        <v>1819</v>
      </c>
    </row>
    <row r="122" spans="1:5" ht="21.75" thickBot="1">
      <c r="A122" s="125">
        <v>118</v>
      </c>
      <c r="B122" s="126" t="s">
        <v>1816</v>
      </c>
      <c r="C122" s="126" t="s">
        <v>1306</v>
      </c>
      <c r="D122" s="127" t="s">
        <v>1820</v>
      </c>
      <c r="E122" s="127" t="s">
        <v>1821</v>
      </c>
    </row>
    <row r="123" spans="1:5" ht="21.75" thickBot="1">
      <c r="A123" s="128">
        <v>119</v>
      </c>
      <c r="B123" s="129" t="s">
        <v>97</v>
      </c>
      <c r="C123" s="129" t="s">
        <v>1822</v>
      </c>
      <c r="D123" s="131" t="s">
        <v>1823</v>
      </c>
      <c r="E123" s="131" t="s">
        <v>1824</v>
      </c>
    </row>
    <row r="124" spans="1:5" ht="21.75" thickBot="1">
      <c r="A124" s="128">
        <v>120</v>
      </c>
      <c r="B124" s="129" t="s">
        <v>97</v>
      </c>
      <c r="C124" s="129" t="s">
        <v>1825</v>
      </c>
      <c r="D124" s="131" t="s">
        <v>1826</v>
      </c>
      <c r="E124" s="131" t="s">
        <v>1827</v>
      </c>
    </row>
    <row r="125" spans="1:5" ht="21.75" thickBot="1">
      <c r="A125" s="125">
        <v>121</v>
      </c>
      <c r="B125" s="126" t="s">
        <v>1828</v>
      </c>
      <c r="C125" s="126" t="s">
        <v>1829</v>
      </c>
      <c r="D125" s="127" t="s">
        <v>1830</v>
      </c>
      <c r="E125" s="127" t="s">
        <v>1831</v>
      </c>
    </row>
    <row r="126" spans="1:5" ht="21.75" thickBot="1">
      <c r="A126" s="125">
        <v>122</v>
      </c>
      <c r="B126" s="126" t="s">
        <v>1828</v>
      </c>
      <c r="C126" s="126" t="s">
        <v>1829</v>
      </c>
      <c r="D126" s="127" t="s">
        <v>1832</v>
      </c>
      <c r="E126" s="127" t="s">
        <v>1833</v>
      </c>
    </row>
    <row r="127" spans="1:5" ht="21.75" thickBot="1">
      <c r="A127" s="128">
        <v>123</v>
      </c>
      <c r="B127" s="129" t="s">
        <v>132</v>
      </c>
      <c r="C127" s="129" t="s">
        <v>1834</v>
      </c>
      <c r="D127" s="131" t="s">
        <v>1835</v>
      </c>
      <c r="E127" s="131" t="s">
        <v>1836</v>
      </c>
    </row>
    <row r="128" spans="1:5" ht="21.75" thickBot="1">
      <c r="A128" s="128">
        <v>124</v>
      </c>
      <c r="B128" s="129" t="s">
        <v>132</v>
      </c>
      <c r="C128" s="129" t="s">
        <v>1837</v>
      </c>
      <c r="D128" s="131" t="s">
        <v>1838</v>
      </c>
      <c r="E128" s="131" t="s">
        <v>1839</v>
      </c>
    </row>
    <row r="129" spans="1:5" ht="32.25" thickBot="1">
      <c r="A129" s="128">
        <v>125</v>
      </c>
      <c r="B129" s="129" t="s">
        <v>98</v>
      </c>
      <c r="C129" s="129" t="s">
        <v>1840</v>
      </c>
      <c r="D129" s="131" t="s">
        <v>1841</v>
      </c>
      <c r="E129" s="131" t="s">
        <v>1842</v>
      </c>
    </row>
    <row r="130" spans="1:5" ht="21.75" thickBot="1">
      <c r="A130" s="128">
        <v>126</v>
      </c>
      <c r="B130" s="129" t="s">
        <v>99</v>
      </c>
      <c r="C130" s="129" t="s">
        <v>1843</v>
      </c>
      <c r="D130" s="131" t="s">
        <v>1844</v>
      </c>
      <c r="E130" s="131" t="s">
        <v>1845</v>
      </c>
    </row>
    <row r="131" spans="1:5" ht="21.75" thickBot="1">
      <c r="A131" s="128">
        <v>127</v>
      </c>
      <c r="B131" s="129" t="s">
        <v>99</v>
      </c>
      <c r="C131" s="129" t="s">
        <v>1846</v>
      </c>
      <c r="D131" s="131" t="s">
        <v>1847</v>
      </c>
      <c r="E131" s="131" t="s">
        <v>1848</v>
      </c>
    </row>
    <row r="132" spans="1:5" ht="21.75" thickBot="1">
      <c r="A132" s="128">
        <v>128</v>
      </c>
      <c r="B132" s="129" t="s">
        <v>99</v>
      </c>
      <c r="C132" s="129" t="s">
        <v>1849</v>
      </c>
      <c r="D132" s="131" t="s">
        <v>1850</v>
      </c>
      <c r="E132" s="131" t="s">
        <v>1851</v>
      </c>
    </row>
    <row r="133" spans="1:5" ht="21.75" thickBot="1">
      <c r="A133" s="128">
        <v>129</v>
      </c>
      <c r="B133" s="129" t="s">
        <v>99</v>
      </c>
      <c r="C133" s="129" t="s">
        <v>1852</v>
      </c>
      <c r="D133" s="131" t="s">
        <v>1853</v>
      </c>
      <c r="E133" s="131" t="s">
        <v>1854</v>
      </c>
    </row>
    <row r="134" spans="1:5" ht="21.75" thickBot="1">
      <c r="A134" s="128">
        <v>130</v>
      </c>
      <c r="B134" s="129" t="s">
        <v>99</v>
      </c>
      <c r="C134" s="129" t="s">
        <v>100</v>
      </c>
      <c r="D134" s="131" t="s">
        <v>1855</v>
      </c>
      <c r="E134" s="131" t="s">
        <v>1856</v>
      </c>
    </row>
    <row r="135" spans="1:5" ht="21.75" thickBot="1">
      <c r="A135" s="128">
        <v>131</v>
      </c>
      <c r="B135" s="129" t="s">
        <v>99</v>
      </c>
      <c r="C135" s="129" t="s">
        <v>1857</v>
      </c>
      <c r="D135" s="131" t="s">
        <v>1858</v>
      </c>
      <c r="E135" s="131" t="s">
        <v>1859</v>
      </c>
    </row>
    <row r="136" spans="1:5" ht="21.75" thickBot="1">
      <c r="A136" s="128">
        <v>132</v>
      </c>
      <c r="B136" s="129" t="s">
        <v>133</v>
      </c>
      <c r="C136" s="129" t="s">
        <v>1860</v>
      </c>
      <c r="D136" s="131" t="s">
        <v>1861</v>
      </c>
      <c r="E136" s="131" t="s">
        <v>1862</v>
      </c>
    </row>
    <row r="137" spans="1:5" ht="21.75" thickBot="1">
      <c r="A137" s="128">
        <v>133</v>
      </c>
      <c r="B137" s="129" t="s">
        <v>133</v>
      </c>
      <c r="C137" s="129" t="s">
        <v>1863</v>
      </c>
      <c r="D137" s="131" t="s">
        <v>1864</v>
      </c>
      <c r="E137" s="131" t="s">
        <v>1865</v>
      </c>
    </row>
    <row r="138" spans="1:5" ht="21.75" thickBot="1">
      <c r="A138" s="125">
        <v>134</v>
      </c>
      <c r="B138" s="126" t="s">
        <v>1866</v>
      </c>
      <c r="C138" s="126" t="s">
        <v>1867</v>
      </c>
      <c r="D138" s="127" t="s">
        <v>1868</v>
      </c>
      <c r="E138" s="127" t="s">
        <v>1869</v>
      </c>
    </row>
    <row r="139" spans="1:5" ht="21.75" thickBot="1">
      <c r="A139" s="125">
        <v>135</v>
      </c>
      <c r="B139" s="126" t="s">
        <v>1866</v>
      </c>
      <c r="C139" s="126" t="s">
        <v>1870</v>
      </c>
      <c r="D139" s="127" t="s">
        <v>1871</v>
      </c>
      <c r="E139" s="127" t="s">
        <v>1872</v>
      </c>
    </row>
    <row r="140" spans="1:5" ht="21.75" thickBot="1">
      <c r="A140" s="128">
        <v>136</v>
      </c>
      <c r="B140" s="129" t="s">
        <v>101</v>
      </c>
      <c r="C140" s="129" t="s">
        <v>102</v>
      </c>
      <c r="D140" s="131" t="s">
        <v>1873</v>
      </c>
      <c r="E140" s="131" t="s">
        <v>1874</v>
      </c>
    </row>
    <row r="141" spans="1:5" ht="21.75" thickBot="1">
      <c r="A141" s="128">
        <v>137</v>
      </c>
      <c r="B141" s="129" t="s">
        <v>101</v>
      </c>
      <c r="C141" s="129" t="s">
        <v>103</v>
      </c>
      <c r="D141" s="131" t="s">
        <v>1875</v>
      </c>
      <c r="E141" s="131" t="s">
        <v>1876</v>
      </c>
    </row>
    <row r="142" spans="1:5" ht="32.25" thickBot="1">
      <c r="A142" s="125">
        <v>138</v>
      </c>
      <c r="B142" s="126" t="s">
        <v>134</v>
      </c>
      <c r="C142" s="126" t="s">
        <v>1877</v>
      </c>
      <c r="D142" s="127" t="s">
        <v>1878</v>
      </c>
      <c r="E142" s="127" t="s">
        <v>1879</v>
      </c>
    </row>
    <row r="143" spans="1:5" ht="21.75" thickBot="1">
      <c r="A143" s="125">
        <v>139</v>
      </c>
      <c r="B143" s="126" t="s">
        <v>134</v>
      </c>
      <c r="C143" s="126" t="s">
        <v>1880</v>
      </c>
      <c r="D143" s="127" t="s">
        <v>1881</v>
      </c>
      <c r="E143" s="127" t="s">
        <v>1882</v>
      </c>
    </row>
    <row r="144" spans="1:5" ht="21.75" thickBot="1">
      <c r="A144" s="125">
        <v>140</v>
      </c>
      <c r="B144" s="126" t="s">
        <v>172</v>
      </c>
      <c r="C144" s="126" t="s">
        <v>1883</v>
      </c>
      <c r="D144" s="127" t="s">
        <v>1884</v>
      </c>
      <c r="E144" s="127" t="s">
        <v>1885</v>
      </c>
    </row>
    <row r="145" spans="1:5" ht="21.75" thickBot="1">
      <c r="A145" s="125">
        <v>141</v>
      </c>
      <c r="B145" s="126" t="s">
        <v>172</v>
      </c>
      <c r="C145" s="126" t="s">
        <v>1886</v>
      </c>
      <c r="D145" s="127" t="s">
        <v>1887</v>
      </c>
      <c r="E145" s="127" t="s">
        <v>1888</v>
      </c>
    </row>
    <row r="146" spans="1:5" ht="21.75" thickBot="1">
      <c r="A146" s="125">
        <v>142</v>
      </c>
      <c r="B146" s="126" t="s">
        <v>104</v>
      </c>
      <c r="C146" s="126" t="s">
        <v>1889</v>
      </c>
      <c r="D146" s="127" t="s">
        <v>1890</v>
      </c>
      <c r="E146" s="127" t="s">
        <v>1891</v>
      </c>
    </row>
    <row r="147" spans="1:5" ht="21.75" thickBot="1">
      <c r="A147" s="125">
        <v>143</v>
      </c>
      <c r="B147" s="126" t="s">
        <v>104</v>
      </c>
      <c r="C147" s="126" t="s">
        <v>1892</v>
      </c>
      <c r="D147" s="127" t="s">
        <v>1893</v>
      </c>
      <c r="E147" s="127" t="s">
        <v>1894</v>
      </c>
    </row>
    <row r="148" spans="1:5" ht="21.75" thickBot="1">
      <c r="A148" s="125">
        <v>144</v>
      </c>
      <c r="B148" s="126" t="s">
        <v>1895</v>
      </c>
      <c r="C148" s="126" t="s">
        <v>1896</v>
      </c>
      <c r="D148" s="127" t="s">
        <v>1897</v>
      </c>
      <c r="E148" s="127" t="s">
        <v>1898</v>
      </c>
    </row>
    <row r="149" spans="1:5" ht="21.75" thickBot="1">
      <c r="A149" s="125">
        <v>145</v>
      </c>
      <c r="B149" s="126" t="s">
        <v>1895</v>
      </c>
      <c r="C149" s="126" t="s">
        <v>1899</v>
      </c>
      <c r="D149" s="127" t="s">
        <v>1900</v>
      </c>
      <c r="E149" s="127" t="s">
        <v>1901</v>
      </c>
    </row>
    <row r="150" spans="1:5" ht="21.75" thickBot="1">
      <c r="A150" s="128">
        <v>146</v>
      </c>
      <c r="B150" s="129" t="s">
        <v>1902</v>
      </c>
      <c r="C150" s="129" t="s">
        <v>1903</v>
      </c>
      <c r="D150" s="131" t="s">
        <v>1904</v>
      </c>
      <c r="E150" s="131" t="s">
        <v>1905</v>
      </c>
    </row>
    <row r="151" spans="1:5" ht="21.75" thickBot="1">
      <c r="A151" s="128">
        <v>147</v>
      </c>
      <c r="B151" s="129" t="s">
        <v>1902</v>
      </c>
      <c r="C151" s="129" t="s">
        <v>1906</v>
      </c>
      <c r="D151" s="131" t="s">
        <v>1907</v>
      </c>
      <c r="E151" s="131" t="s">
        <v>1908</v>
      </c>
    </row>
    <row r="152" spans="1:5" ht="21.75" thickBot="1">
      <c r="A152" s="128">
        <v>148</v>
      </c>
      <c r="B152" s="129" t="s">
        <v>175</v>
      </c>
      <c r="C152" s="129" t="s">
        <v>1909</v>
      </c>
      <c r="D152" s="131" t="s">
        <v>1910</v>
      </c>
      <c r="E152" s="131" t="s">
        <v>1911</v>
      </c>
    </row>
    <row r="153" spans="1:5" ht="21.75" thickBot="1">
      <c r="A153" s="128">
        <v>149</v>
      </c>
      <c r="B153" s="129" t="s">
        <v>175</v>
      </c>
      <c r="C153" s="129" t="s">
        <v>1912</v>
      </c>
      <c r="D153" s="131" t="s">
        <v>1913</v>
      </c>
      <c r="E153" s="131" t="s">
        <v>1914</v>
      </c>
    </row>
    <row r="154" spans="1:5" ht="21.75" thickBot="1">
      <c r="A154" s="125">
        <v>150</v>
      </c>
      <c r="B154" s="126" t="s">
        <v>173</v>
      </c>
      <c r="C154" s="126" t="s">
        <v>1915</v>
      </c>
      <c r="D154" s="127" t="s">
        <v>1916</v>
      </c>
      <c r="E154" s="127" t="s">
        <v>1917</v>
      </c>
    </row>
    <row r="155" spans="1:5" ht="21.75" thickBot="1">
      <c r="A155" s="125">
        <v>151</v>
      </c>
      <c r="B155" s="126" t="s">
        <v>173</v>
      </c>
      <c r="C155" s="126" t="s">
        <v>1918</v>
      </c>
      <c r="D155" s="127" t="s">
        <v>1919</v>
      </c>
      <c r="E155" s="127" t="s">
        <v>1920</v>
      </c>
    </row>
    <row r="156" spans="1:5" ht="21.75" thickBot="1">
      <c r="A156" s="125">
        <v>152</v>
      </c>
      <c r="B156" s="126" t="s">
        <v>174</v>
      </c>
      <c r="C156" s="126" t="s">
        <v>1921</v>
      </c>
      <c r="D156" s="127" t="s">
        <v>1922</v>
      </c>
      <c r="E156" s="127" t="s">
        <v>1923</v>
      </c>
    </row>
    <row r="157" spans="1:5" ht="21.75" thickBot="1">
      <c r="A157" s="125">
        <v>153</v>
      </c>
      <c r="B157" s="126" t="s">
        <v>174</v>
      </c>
      <c r="C157" s="126" t="s">
        <v>1924</v>
      </c>
      <c r="D157" s="127" t="s">
        <v>1925</v>
      </c>
      <c r="E157" s="127" t="s">
        <v>1926</v>
      </c>
    </row>
    <row r="158" spans="1:5" ht="32.25" thickBot="1">
      <c r="A158" s="125">
        <v>154</v>
      </c>
      <c r="B158" s="126" t="s">
        <v>1319</v>
      </c>
      <c r="C158" s="126" t="s">
        <v>1927</v>
      </c>
      <c r="D158" s="127" t="s">
        <v>1928</v>
      </c>
      <c r="E158" s="127" t="s">
        <v>1929</v>
      </c>
    </row>
    <row r="159" spans="1:5" ht="21.75" thickBot="1">
      <c r="A159" s="125">
        <v>155</v>
      </c>
      <c r="B159" s="126" t="s">
        <v>1319</v>
      </c>
      <c r="C159" s="126" t="s">
        <v>1930</v>
      </c>
      <c r="D159" s="127" t="s">
        <v>1931</v>
      </c>
      <c r="E159" s="127" t="s">
        <v>1932</v>
      </c>
    </row>
    <row r="160" spans="1:5" ht="21.75" thickBot="1">
      <c r="A160" s="128">
        <v>156</v>
      </c>
      <c r="B160" s="129" t="s">
        <v>1933</v>
      </c>
      <c r="C160" s="129" t="s">
        <v>1934</v>
      </c>
      <c r="D160" s="131" t="s">
        <v>1935</v>
      </c>
      <c r="E160" s="131" t="s">
        <v>1936</v>
      </c>
    </row>
    <row r="161" spans="1:5" ht="21.75" thickBot="1">
      <c r="A161" s="128">
        <v>157</v>
      </c>
      <c r="B161" s="129" t="s">
        <v>1933</v>
      </c>
      <c r="C161" s="129" t="s">
        <v>1937</v>
      </c>
      <c r="D161" s="131" t="s">
        <v>1938</v>
      </c>
      <c r="E161" s="131" t="s">
        <v>1939</v>
      </c>
    </row>
    <row r="162" spans="1:5" ht="21.75" thickBot="1">
      <c r="A162" s="125">
        <v>158</v>
      </c>
      <c r="B162" s="126" t="s">
        <v>135</v>
      </c>
      <c r="C162" s="126" t="s">
        <v>1940</v>
      </c>
      <c r="D162" s="127" t="s">
        <v>1941</v>
      </c>
      <c r="E162" s="127" t="s">
        <v>1942</v>
      </c>
    </row>
    <row r="163" spans="1:5" ht="21.75" thickBot="1">
      <c r="A163" s="125">
        <v>159</v>
      </c>
      <c r="B163" s="126" t="s">
        <v>135</v>
      </c>
      <c r="C163" s="126" t="s">
        <v>1943</v>
      </c>
      <c r="D163" s="127" t="s">
        <v>1944</v>
      </c>
      <c r="E163" s="127" t="s">
        <v>1945</v>
      </c>
    </row>
    <row r="164" spans="1:5" ht="21.75" thickBot="1">
      <c r="A164" s="125">
        <v>160</v>
      </c>
      <c r="B164" s="126" t="s">
        <v>1946</v>
      </c>
      <c r="C164" s="126" t="s">
        <v>1947</v>
      </c>
      <c r="D164" s="127" t="s">
        <v>1948</v>
      </c>
      <c r="E164" s="127" t="s">
        <v>1949</v>
      </c>
    </row>
    <row r="165" spans="1:5" ht="21.75" thickBot="1">
      <c r="A165" s="125">
        <v>161</v>
      </c>
      <c r="B165" s="126" t="s">
        <v>1946</v>
      </c>
      <c r="C165" s="126" t="s">
        <v>1950</v>
      </c>
      <c r="D165" s="127" t="s">
        <v>1951</v>
      </c>
      <c r="E165" s="127" t="s">
        <v>1952</v>
      </c>
    </row>
    <row r="166" spans="1:5" ht="32.25" thickBot="1">
      <c r="A166" s="128">
        <v>162</v>
      </c>
      <c r="B166" s="129" t="s">
        <v>113</v>
      </c>
      <c r="C166" s="129" t="s">
        <v>1953</v>
      </c>
      <c r="D166" s="131" t="s">
        <v>1954</v>
      </c>
      <c r="E166" s="131" t="s">
        <v>1955</v>
      </c>
    </row>
    <row r="167" spans="1:5" ht="32.25" thickBot="1">
      <c r="A167" s="128">
        <v>163</v>
      </c>
      <c r="B167" s="129" t="s">
        <v>113</v>
      </c>
      <c r="C167" s="129" t="s">
        <v>1956</v>
      </c>
      <c r="D167" s="131" t="s">
        <v>1957</v>
      </c>
      <c r="E167" s="131" t="s">
        <v>1958</v>
      </c>
    </row>
    <row r="168" spans="1:5" ht="21.75" thickBot="1">
      <c r="A168" s="128">
        <v>164</v>
      </c>
      <c r="B168" s="129" t="s">
        <v>105</v>
      </c>
      <c r="C168" s="129" t="s">
        <v>1959</v>
      </c>
      <c r="D168" s="131" t="s">
        <v>1960</v>
      </c>
      <c r="E168" s="131" t="s">
        <v>1961</v>
      </c>
    </row>
    <row r="169" spans="1:5" ht="21.75" thickBot="1">
      <c r="A169" s="128">
        <v>165</v>
      </c>
      <c r="B169" s="129" t="s">
        <v>106</v>
      </c>
      <c r="C169" s="129" t="s">
        <v>1962</v>
      </c>
      <c r="D169" s="131" t="s">
        <v>1963</v>
      </c>
      <c r="E169" s="131" t="s">
        <v>1964</v>
      </c>
    </row>
    <row r="170" spans="1:5" ht="21.75" thickBot="1">
      <c r="A170" s="128">
        <v>166</v>
      </c>
      <c r="B170" s="129" t="s">
        <v>106</v>
      </c>
      <c r="C170" s="129" t="s">
        <v>1965</v>
      </c>
      <c r="D170" s="131" t="s">
        <v>1966</v>
      </c>
      <c r="E170" s="131" t="s">
        <v>1967</v>
      </c>
    </row>
    <row r="171" spans="1:5" ht="21.75" thickBot="1">
      <c r="A171" s="125">
        <v>167</v>
      </c>
      <c r="B171" s="126" t="s">
        <v>1968</v>
      </c>
      <c r="C171" s="126" t="s">
        <v>1969</v>
      </c>
      <c r="D171" s="127" t="s">
        <v>1970</v>
      </c>
      <c r="E171" s="127" t="s">
        <v>1971</v>
      </c>
    </row>
    <row r="172" spans="1:5" ht="21.75" thickBot="1">
      <c r="A172" s="125">
        <v>168</v>
      </c>
      <c r="B172" s="126" t="s">
        <v>1968</v>
      </c>
      <c r="C172" s="126" t="s">
        <v>1972</v>
      </c>
      <c r="D172" s="127" t="s">
        <v>1973</v>
      </c>
      <c r="E172" s="127" t="s">
        <v>1974</v>
      </c>
    </row>
    <row r="173" spans="1:5" ht="21.75" thickBot="1">
      <c r="A173" s="125">
        <v>169</v>
      </c>
      <c r="B173" s="126" t="s">
        <v>1968</v>
      </c>
      <c r="C173" s="126" t="s">
        <v>1975</v>
      </c>
      <c r="D173" s="127" t="s">
        <v>1976</v>
      </c>
      <c r="E173" s="127" t="s">
        <v>1977</v>
      </c>
    </row>
    <row r="174" spans="1:5" ht="21.75" thickBot="1">
      <c r="A174" s="128">
        <v>170</v>
      </c>
      <c r="B174" s="129" t="s">
        <v>107</v>
      </c>
      <c r="C174" s="129" t="s">
        <v>1978</v>
      </c>
      <c r="D174" s="131" t="s">
        <v>1979</v>
      </c>
      <c r="E174" s="131" t="s">
        <v>1980</v>
      </c>
    </row>
    <row r="175" spans="1:5" ht="32.25" thickBot="1">
      <c r="A175" s="128">
        <v>171</v>
      </c>
      <c r="B175" s="129" t="s">
        <v>107</v>
      </c>
      <c r="C175" s="129" t="s">
        <v>1981</v>
      </c>
      <c r="D175" s="131" t="s">
        <v>1982</v>
      </c>
      <c r="E175" s="131" t="s">
        <v>1983</v>
      </c>
    </row>
    <row r="176" spans="1:5" ht="21.75" thickBot="1">
      <c r="A176" s="125">
        <v>172</v>
      </c>
      <c r="B176" s="126" t="s">
        <v>1320</v>
      </c>
      <c r="C176" s="126" t="s">
        <v>1984</v>
      </c>
      <c r="D176" s="127" t="s">
        <v>1985</v>
      </c>
      <c r="E176" s="127" t="s">
        <v>1986</v>
      </c>
    </row>
    <row r="177" spans="1:5" ht="21.75" thickBot="1">
      <c r="A177" s="125">
        <v>173</v>
      </c>
      <c r="B177" s="126" t="s">
        <v>1320</v>
      </c>
      <c r="C177" s="126" t="s">
        <v>1987</v>
      </c>
      <c r="D177" s="127" t="s">
        <v>1988</v>
      </c>
      <c r="E177" s="127" t="s">
        <v>1989</v>
      </c>
    </row>
    <row r="178" spans="1:5" ht="21.75" thickBot="1">
      <c r="A178" s="125">
        <v>174</v>
      </c>
      <c r="B178" s="126" t="s">
        <v>108</v>
      </c>
      <c r="C178" s="126" t="s">
        <v>1990</v>
      </c>
      <c r="D178" s="127" t="s">
        <v>1991</v>
      </c>
      <c r="E178" s="127" t="s">
        <v>1992</v>
      </c>
    </row>
    <row r="179" spans="1:5" ht="21.75" thickBot="1">
      <c r="A179" s="125">
        <v>175</v>
      </c>
      <c r="B179" s="126" t="s">
        <v>108</v>
      </c>
      <c r="C179" s="126" t="s">
        <v>1993</v>
      </c>
      <c r="D179" s="127" t="s">
        <v>1994</v>
      </c>
      <c r="E179" s="127" t="s">
        <v>1995</v>
      </c>
    </row>
    <row r="180" spans="1:5" ht="21.75" thickBot="1">
      <c r="A180" s="128">
        <v>176</v>
      </c>
      <c r="B180" s="129" t="s">
        <v>109</v>
      </c>
      <c r="C180" s="129" t="s">
        <v>1996</v>
      </c>
      <c r="D180" s="131" t="s">
        <v>1997</v>
      </c>
      <c r="E180" s="131" t="s">
        <v>1998</v>
      </c>
    </row>
    <row r="181" spans="1:5" ht="21.75" thickBot="1">
      <c r="A181" s="128">
        <v>177</v>
      </c>
      <c r="B181" s="129" t="s">
        <v>110</v>
      </c>
      <c r="C181" s="129" t="s">
        <v>1999</v>
      </c>
      <c r="D181" s="131" t="s">
        <v>2000</v>
      </c>
      <c r="E181" s="131" t="s">
        <v>2001</v>
      </c>
    </row>
    <row r="182" spans="1:5" ht="21.75" thickBot="1">
      <c r="A182" s="128">
        <v>178</v>
      </c>
      <c r="B182" s="129" t="s">
        <v>1321</v>
      </c>
      <c r="C182" s="129" t="s">
        <v>1322</v>
      </c>
      <c r="D182" s="131" t="s">
        <v>2002</v>
      </c>
      <c r="E182" s="131" t="s">
        <v>2003</v>
      </c>
    </row>
    <row r="183" spans="1:5" ht="21.75" thickBot="1">
      <c r="A183" s="125">
        <v>179</v>
      </c>
      <c r="B183" s="126" t="s">
        <v>136</v>
      </c>
      <c r="C183" s="126" t="s">
        <v>137</v>
      </c>
      <c r="D183" s="127" t="s">
        <v>2004</v>
      </c>
      <c r="E183" s="127" t="s">
        <v>2005</v>
      </c>
    </row>
    <row r="184" spans="1:5" ht="21.75" thickBot="1">
      <c r="A184" s="125">
        <v>180</v>
      </c>
      <c r="B184" s="126" t="s">
        <v>1323</v>
      </c>
      <c r="C184" s="126" t="s">
        <v>2006</v>
      </c>
      <c r="D184" s="127" t="s">
        <v>2007</v>
      </c>
      <c r="E184" s="127" t="s">
        <v>2008</v>
      </c>
    </row>
    <row r="185" spans="1:5" ht="21.75" thickBot="1">
      <c r="A185" s="125">
        <v>181</v>
      </c>
      <c r="B185" s="126" t="s">
        <v>1323</v>
      </c>
      <c r="C185" s="126" t="s">
        <v>2009</v>
      </c>
      <c r="D185" s="127" t="s">
        <v>2010</v>
      </c>
      <c r="E185" s="127" t="s">
        <v>2011</v>
      </c>
    </row>
    <row r="186" spans="1:5" ht="21.75" thickBot="1">
      <c r="A186" s="128">
        <v>182</v>
      </c>
      <c r="B186" s="129" t="s">
        <v>1324</v>
      </c>
      <c r="C186" s="129" t="s">
        <v>1325</v>
      </c>
      <c r="D186" s="131" t="s">
        <v>2012</v>
      </c>
      <c r="E186" s="131" t="s">
        <v>2013</v>
      </c>
    </row>
    <row r="187" spans="1:5" ht="21.75" thickBot="1">
      <c r="A187" s="128">
        <v>183</v>
      </c>
      <c r="B187" s="129" t="s">
        <v>1324</v>
      </c>
      <c r="C187" s="129" t="s">
        <v>2014</v>
      </c>
      <c r="D187" s="131" t="s">
        <v>2015</v>
      </c>
      <c r="E187" s="131" t="s">
        <v>2016</v>
      </c>
    </row>
    <row r="188" spans="1:5" ht="21.75" thickBot="1">
      <c r="A188" s="125">
        <v>184</v>
      </c>
      <c r="B188" s="126" t="s">
        <v>362</v>
      </c>
      <c r="C188" s="126" t="s">
        <v>2017</v>
      </c>
      <c r="D188" s="127" t="s">
        <v>2018</v>
      </c>
      <c r="E188" s="127" t="s">
        <v>2019</v>
      </c>
    </row>
    <row r="189" spans="1:5" ht="32.25" thickBot="1">
      <c r="A189" s="125">
        <v>185</v>
      </c>
      <c r="B189" s="126" t="s">
        <v>362</v>
      </c>
      <c r="C189" s="126" t="s">
        <v>2020</v>
      </c>
      <c r="D189" s="127" t="s">
        <v>2021</v>
      </c>
      <c r="E189" s="127" t="s">
        <v>2022</v>
      </c>
    </row>
    <row r="190" spans="1:5" ht="21.75" thickBot="1">
      <c r="A190" s="125">
        <v>186</v>
      </c>
      <c r="B190" s="126" t="s">
        <v>138</v>
      </c>
      <c r="C190" s="126" t="s">
        <v>2023</v>
      </c>
      <c r="D190" s="127" t="s">
        <v>2024</v>
      </c>
      <c r="E190" s="127" t="s">
        <v>2025</v>
      </c>
    </row>
    <row r="191" spans="1:5" ht="21.75" thickBot="1">
      <c r="A191" s="125">
        <v>187</v>
      </c>
      <c r="B191" s="126" t="s">
        <v>138</v>
      </c>
      <c r="C191" s="126" t="s">
        <v>2026</v>
      </c>
      <c r="D191" s="127" t="s">
        <v>2027</v>
      </c>
      <c r="E191" s="127" t="s">
        <v>2028</v>
      </c>
    </row>
    <row r="192" spans="1:5" ht="32.25" thickBot="1">
      <c r="A192" s="128">
        <v>188</v>
      </c>
      <c r="B192" s="129" t="s">
        <v>2029</v>
      </c>
      <c r="C192" s="129" t="s">
        <v>2030</v>
      </c>
      <c r="D192" s="131" t="s">
        <v>2031</v>
      </c>
      <c r="E192" s="131" t="s">
        <v>2032</v>
      </c>
    </row>
    <row r="193" spans="1:5" ht="32.25" thickBot="1">
      <c r="A193" s="128">
        <v>189</v>
      </c>
      <c r="B193" s="129" t="s">
        <v>2029</v>
      </c>
      <c r="C193" s="129" t="s">
        <v>2033</v>
      </c>
      <c r="D193" s="131" t="s">
        <v>2034</v>
      </c>
      <c r="E193" s="131" t="s">
        <v>2035</v>
      </c>
    </row>
    <row r="194" spans="1:5" ht="21.75" thickBot="1">
      <c r="A194" s="128">
        <v>190</v>
      </c>
      <c r="B194" s="129" t="s">
        <v>2036</v>
      </c>
      <c r="C194" s="129" t="s">
        <v>2037</v>
      </c>
      <c r="D194" s="131" t="s">
        <v>2038</v>
      </c>
      <c r="E194" s="131" t="s">
        <v>2039</v>
      </c>
    </row>
    <row r="195" spans="1:5" ht="42.75" thickBot="1">
      <c r="A195" s="128">
        <v>191</v>
      </c>
      <c r="B195" s="129" t="s">
        <v>2036</v>
      </c>
      <c r="C195" s="129" t="s">
        <v>2040</v>
      </c>
      <c r="D195" s="131" t="s">
        <v>2041</v>
      </c>
      <c r="E195" s="131" t="s">
        <v>2042</v>
      </c>
    </row>
    <row r="196" spans="1:5" ht="21.75" thickBot="1">
      <c r="A196" s="128">
        <v>192</v>
      </c>
      <c r="B196" s="129" t="s">
        <v>111</v>
      </c>
      <c r="C196" s="129" t="s">
        <v>2043</v>
      </c>
      <c r="D196" s="131" t="s">
        <v>2044</v>
      </c>
      <c r="E196" s="131" t="s">
        <v>2045</v>
      </c>
    </row>
    <row r="197" spans="1:5" ht="21.75" thickBot="1">
      <c r="A197" s="128">
        <v>193</v>
      </c>
      <c r="B197" s="129" t="s">
        <v>111</v>
      </c>
      <c r="C197" s="129" t="s">
        <v>2046</v>
      </c>
      <c r="D197" s="131" t="s">
        <v>2047</v>
      </c>
      <c r="E197" s="131" t="s">
        <v>2048</v>
      </c>
    </row>
    <row r="198" spans="1:5" ht="21.75" thickBot="1">
      <c r="A198" s="128">
        <v>194</v>
      </c>
      <c r="B198" s="129" t="s">
        <v>176</v>
      </c>
      <c r="C198" s="129" t="s">
        <v>2049</v>
      </c>
      <c r="D198" s="131" t="s">
        <v>2050</v>
      </c>
      <c r="E198" s="131" t="s">
        <v>2051</v>
      </c>
    </row>
    <row r="199" spans="1:5" ht="21.75" thickBot="1">
      <c r="A199" s="128">
        <v>195</v>
      </c>
      <c r="B199" s="129" t="s">
        <v>176</v>
      </c>
      <c r="C199" s="129" t="s">
        <v>2052</v>
      </c>
      <c r="D199" s="131" t="s">
        <v>2053</v>
      </c>
      <c r="E199" s="131" t="s">
        <v>2054</v>
      </c>
    </row>
    <row r="200" spans="1:5" ht="21.75" thickBot="1">
      <c r="A200" s="128">
        <v>196</v>
      </c>
      <c r="B200" s="129" t="s">
        <v>2055</v>
      </c>
      <c r="C200" s="129" t="s">
        <v>2056</v>
      </c>
      <c r="D200" s="131" t="s">
        <v>2057</v>
      </c>
      <c r="E200" s="131" t="s">
        <v>2058</v>
      </c>
    </row>
    <row r="201" spans="1:5" ht="21.75" thickBot="1">
      <c r="A201" s="128">
        <v>197</v>
      </c>
      <c r="B201" s="129" t="s">
        <v>2055</v>
      </c>
      <c r="C201" s="129" t="s">
        <v>2059</v>
      </c>
      <c r="D201" s="131" t="s">
        <v>2060</v>
      </c>
      <c r="E201" s="131" t="s">
        <v>2061</v>
      </c>
    </row>
    <row r="202" spans="1:5" ht="21.75" thickBot="1">
      <c r="A202" s="128">
        <v>198</v>
      </c>
      <c r="B202" s="129" t="s">
        <v>2062</v>
      </c>
      <c r="C202" s="129" t="s">
        <v>1329</v>
      </c>
      <c r="D202" s="131" t="s">
        <v>2063</v>
      </c>
      <c r="E202" s="131" t="s">
        <v>2064</v>
      </c>
    </row>
    <row r="203" spans="1:5" ht="21.75" thickBot="1">
      <c r="A203" s="128">
        <v>199</v>
      </c>
      <c r="B203" s="129" t="s">
        <v>2062</v>
      </c>
      <c r="C203" s="129" t="s">
        <v>2065</v>
      </c>
      <c r="D203" s="131" t="s">
        <v>2066</v>
      </c>
      <c r="E203" s="131" t="s">
        <v>2067</v>
      </c>
    </row>
    <row r="204" spans="1:5" ht="21.75" thickBot="1">
      <c r="A204" s="125">
        <v>200</v>
      </c>
      <c r="B204" s="126" t="s">
        <v>2068</v>
      </c>
      <c r="C204" s="126" t="s">
        <v>2069</v>
      </c>
      <c r="D204" s="127" t="s">
        <v>2070</v>
      </c>
      <c r="E204" s="127" t="s">
        <v>2071</v>
      </c>
    </row>
    <row r="205" spans="1:5" ht="21.75" thickBot="1">
      <c r="A205" s="125">
        <v>201</v>
      </c>
      <c r="B205" s="126" t="s">
        <v>2068</v>
      </c>
      <c r="C205" s="126" t="s">
        <v>2072</v>
      </c>
      <c r="D205" s="127" t="s">
        <v>2073</v>
      </c>
      <c r="E205" s="127" t="s">
        <v>2074</v>
      </c>
    </row>
    <row r="206" spans="1:5" ht="21.75" thickBot="1">
      <c r="A206" s="125">
        <v>202</v>
      </c>
      <c r="B206" s="126" t="s">
        <v>2075</v>
      </c>
      <c r="C206" s="126" t="s">
        <v>2076</v>
      </c>
      <c r="D206" s="127" t="s">
        <v>2077</v>
      </c>
      <c r="E206" s="127" t="s">
        <v>2078</v>
      </c>
    </row>
    <row r="207" spans="1:5" ht="21.75" thickBot="1">
      <c r="A207" s="125">
        <v>203</v>
      </c>
      <c r="B207" s="126" t="s">
        <v>2075</v>
      </c>
      <c r="C207" s="126" t="s">
        <v>2079</v>
      </c>
      <c r="D207" s="127" t="s">
        <v>2080</v>
      </c>
      <c r="E207" s="127" t="s">
        <v>2081</v>
      </c>
    </row>
    <row r="208" spans="1:5" ht="21.75" thickBot="1">
      <c r="A208" s="125">
        <v>204</v>
      </c>
      <c r="B208" s="126" t="s">
        <v>2082</v>
      </c>
      <c r="C208" s="126" t="s">
        <v>2083</v>
      </c>
      <c r="D208" s="127" t="s">
        <v>2084</v>
      </c>
      <c r="E208" s="127" t="s">
        <v>2085</v>
      </c>
    </row>
    <row r="209" spans="1:5" ht="21.75" thickBot="1">
      <c r="A209" s="125">
        <v>205</v>
      </c>
      <c r="B209" s="126" t="s">
        <v>2082</v>
      </c>
      <c r="C209" s="126" t="s">
        <v>2086</v>
      </c>
      <c r="D209" s="127" t="s">
        <v>2087</v>
      </c>
      <c r="E209" s="127" t="s">
        <v>2088</v>
      </c>
    </row>
    <row r="210" spans="1:5" ht="21.75" thickBot="1">
      <c r="A210" s="128">
        <v>206</v>
      </c>
      <c r="B210" s="129" t="s">
        <v>2089</v>
      </c>
      <c r="C210" s="129" t="s">
        <v>67</v>
      </c>
      <c r="D210" s="131" t="s">
        <v>2090</v>
      </c>
      <c r="E210" s="131" t="s">
        <v>2091</v>
      </c>
    </row>
    <row r="211" spans="1:5" ht="21.75" thickBot="1">
      <c r="A211" s="128">
        <v>207</v>
      </c>
      <c r="B211" s="129" t="s">
        <v>2089</v>
      </c>
      <c r="C211" s="129" t="s">
        <v>68</v>
      </c>
      <c r="D211" s="131" t="s">
        <v>2092</v>
      </c>
      <c r="E211" s="131" t="s">
        <v>2093</v>
      </c>
    </row>
    <row r="212" spans="1:5" ht="21.75" thickBot="1">
      <c r="A212" s="125">
        <v>208</v>
      </c>
      <c r="B212" s="126" t="s">
        <v>2094</v>
      </c>
      <c r="C212" s="126" t="s">
        <v>2095</v>
      </c>
      <c r="D212" s="127" t="s">
        <v>2096</v>
      </c>
      <c r="E212" s="127" t="s">
        <v>2097</v>
      </c>
    </row>
    <row r="213" spans="1:5" ht="21.75" thickBot="1">
      <c r="A213" s="125">
        <v>209</v>
      </c>
      <c r="B213" s="126" t="s">
        <v>2094</v>
      </c>
      <c r="C213" s="126" t="s">
        <v>2079</v>
      </c>
      <c r="D213" s="127" t="s">
        <v>2098</v>
      </c>
      <c r="E213" s="127" t="s">
        <v>2099</v>
      </c>
    </row>
    <row r="214" spans="1:5" ht="32.25" thickBot="1">
      <c r="A214" s="128">
        <v>210</v>
      </c>
      <c r="B214" s="129" t="s">
        <v>2100</v>
      </c>
      <c r="C214" s="129" t="s">
        <v>2101</v>
      </c>
      <c r="D214" s="131" t="s">
        <v>2102</v>
      </c>
      <c r="E214" s="131" t="s">
        <v>2103</v>
      </c>
    </row>
    <row r="215" spans="1:5" ht="42.75" thickBot="1">
      <c r="A215" s="128">
        <v>211</v>
      </c>
      <c r="B215" s="129" t="s">
        <v>2100</v>
      </c>
      <c r="C215" s="129" t="s">
        <v>2104</v>
      </c>
      <c r="D215" s="131" t="s">
        <v>2105</v>
      </c>
      <c r="E215" s="131" t="s">
        <v>2106</v>
      </c>
    </row>
    <row r="216" spans="1:5" ht="42.75" thickBot="1">
      <c r="A216" s="128">
        <v>212</v>
      </c>
      <c r="B216" s="129" t="s">
        <v>152</v>
      </c>
      <c r="C216" s="129" t="s">
        <v>2107</v>
      </c>
      <c r="D216" s="131" t="s">
        <v>2108</v>
      </c>
      <c r="E216" s="131" t="s">
        <v>2109</v>
      </c>
    </row>
    <row r="217" spans="1:5" ht="42.75" thickBot="1">
      <c r="A217" s="128">
        <v>213</v>
      </c>
      <c r="B217" s="129" t="s">
        <v>152</v>
      </c>
      <c r="C217" s="129" t="s">
        <v>2110</v>
      </c>
      <c r="D217" s="131" t="s">
        <v>2111</v>
      </c>
      <c r="E217" s="131" t="s">
        <v>2112</v>
      </c>
    </row>
    <row r="218" spans="1:5" ht="21.75" thickBot="1">
      <c r="A218" s="128">
        <v>214</v>
      </c>
      <c r="B218" s="129" t="s">
        <v>153</v>
      </c>
      <c r="C218" s="129" t="s">
        <v>2113</v>
      </c>
      <c r="D218" s="131" t="s">
        <v>2114</v>
      </c>
      <c r="E218" s="131" t="s">
        <v>2115</v>
      </c>
    </row>
    <row r="219" spans="1:5" ht="21.75" thickBot="1">
      <c r="A219" s="128">
        <v>215</v>
      </c>
      <c r="B219" s="129" t="s">
        <v>153</v>
      </c>
      <c r="C219" s="129" t="s">
        <v>2116</v>
      </c>
      <c r="D219" s="131" t="s">
        <v>2117</v>
      </c>
      <c r="E219" s="131" t="s">
        <v>2118</v>
      </c>
    </row>
    <row r="220" spans="1:5" ht="21.75" thickBot="1">
      <c r="A220" s="125">
        <v>216</v>
      </c>
      <c r="B220" s="126" t="s">
        <v>154</v>
      </c>
      <c r="C220" s="126" t="s">
        <v>2119</v>
      </c>
      <c r="D220" s="127" t="s">
        <v>2120</v>
      </c>
      <c r="E220" s="127" t="s">
        <v>2121</v>
      </c>
    </row>
    <row r="221" spans="1:5" ht="21.75" thickBot="1">
      <c r="A221" s="125">
        <v>217</v>
      </c>
      <c r="B221" s="126" t="s">
        <v>2122</v>
      </c>
      <c r="C221" s="126" t="s">
        <v>2123</v>
      </c>
      <c r="D221" s="127" t="s">
        <v>2124</v>
      </c>
      <c r="E221" s="127" t="s">
        <v>2125</v>
      </c>
    </row>
    <row r="222" spans="1:5" ht="21.75" thickBot="1">
      <c r="A222" s="125">
        <v>218</v>
      </c>
      <c r="B222" s="126" t="s">
        <v>2122</v>
      </c>
      <c r="C222" s="126" t="s">
        <v>2126</v>
      </c>
      <c r="D222" s="127" t="s">
        <v>2127</v>
      </c>
      <c r="E222" s="127" t="s">
        <v>2128</v>
      </c>
    </row>
    <row r="223" spans="1:5" ht="32.25" thickBot="1">
      <c r="A223" s="128">
        <v>219</v>
      </c>
      <c r="B223" s="129" t="s">
        <v>2129</v>
      </c>
      <c r="C223" s="129" t="s">
        <v>2130</v>
      </c>
      <c r="D223" s="131" t="s">
        <v>2131</v>
      </c>
      <c r="E223" s="131" t="s">
        <v>2132</v>
      </c>
    </row>
    <row r="224" spans="1:5" ht="32.25" thickBot="1">
      <c r="A224" s="128">
        <v>220</v>
      </c>
      <c r="B224" s="129" t="s">
        <v>2129</v>
      </c>
      <c r="C224" s="129" t="s">
        <v>2133</v>
      </c>
      <c r="D224" s="131" t="s">
        <v>2134</v>
      </c>
      <c r="E224" s="131" t="s">
        <v>2135</v>
      </c>
    </row>
    <row r="225" spans="1:5" ht="21.75" thickBot="1">
      <c r="A225" s="128">
        <v>221</v>
      </c>
      <c r="B225" s="129" t="s">
        <v>155</v>
      </c>
      <c r="C225" s="129" t="s">
        <v>2136</v>
      </c>
      <c r="D225" s="131" t="s">
        <v>2137</v>
      </c>
      <c r="E225" s="131" t="s">
        <v>2138</v>
      </c>
    </row>
    <row r="226" spans="1:5" ht="21.75" thickBot="1">
      <c r="A226" s="128">
        <v>222</v>
      </c>
      <c r="B226" s="129" t="s">
        <v>155</v>
      </c>
      <c r="C226" s="129" t="s">
        <v>2139</v>
      </c>
      <c r="D226" s="131" t="s">
        <v>2140</v>
      </c>
      <c r="E226" s="131" t="s">
        <v>2141</v>
      </c>
    </row>
    <row r="227" spans="1:5" ht="21.75" thickBot="1">
      <c r="A227" s="125">
        <v>223</v>
      </c>
      <c r="B227" s="126" t="s">
        <v>2142</v>
      </c>
      <c r="C227" s="126" t="s">
        <v>2143</v>
      </c>
      <c r="D227" s="127" t="s">
        <v>2114</v>
      </c>
      <c r="E227" s="127" t="s">
        <v>2144</v>
      </c>
    </row>
    <row r="228" spans="1:5" ht="21.75" thickBot="1">
      <c r="A228" s="125">
        <v>224</v>
      </c>
      <c r="B228" s="126" t="s">
        <v>2142</v>
      </c>
      <c r="C228" s="126" t="s">
        <v>2143</v>
      </c>
      <c r="D228" s="127" t="s">
        <v>2145</v>
      </c>
      <c r="E228" s="127" t="s">
        <v>2146</v>
      </c>
    </row>
    <row r="229" spans="1:5" ht="21.75" thickBot="1">
      <c r="A229" s="125">
        <v>225</v>
      </c>
      <c r="B229" s="126" t="s">
        <v>156</v>
      </c>
      <c r="C229" s="126" t="s">
        <v>2147</v>
      </c>
      <c r="D229" s="127" t="s">
        <v>2148</v>
      </c>
      <c r="E229" s="127" t="s">
        <v>2149</v>
      </c>
    </row>
    <row r="230" spans="1:5" ht="21.75" thickBot="1">
      <c r="A230" s="125">
        <v>226</v>
      </c>
      <c r="B230" s="126" t="s">
        <v>157</v>
      </c>
      <c r="C230" s="126" t="s">
        <v>158</v>
      </c>
      <c r="D230" s="127" t="s">
        <v>2150</v>
      </c>
      <c r="E230" s="127" t="s">
        <v>2151</v>
      </c>
    </row>
    <row r="231" spans="1:5" ht="21.75" thickBot="1">
      <c r="A231" s="125">
        <v>227</v>
      </c>
      <c r="B231" s="126" t="s">
        <v>157</v>
      </c>
      <c r="C231" s="126" t="s">
        <v>2152</v>
      </c>
      <c r="D231" s="127" t="s">
        <v>2153</v>
      </c>
      <c r="E231" s="127" t="s">
        <v>2154</v>
      </c>
    </row>
    <row r="232" spans="1:5" ht="21.75" thickBot="1">
      <c r="A232" s="125">
        <v>228</v>
      </c>
      <c r="B232" s="126" t="s">
        <v>157</v>
      </c>
      <c r="C232" s="126" t="s">
        <v>2155</v>
      </c>
      <c r="D232" s="127" t="s">
        <v>2156</v>
      </c>
      <c r="E232" s="127" t="s">
        <v>2157</v>
      </c>
    </row>
    <row r="233" spans="1:5" ht="21.75" thickBot="1">
      <c r="A233" s="128">
        <v>229</v>
      </c>
      <c r="B233" s="129" t="s">
        <v>159</v>
      </c>
      <c r="C233" s="129" t="s">
        <v>2158</v>
      </c>
      <c r="D233" s="131" t="s">
        <v>2159</v>
      </c>
      <c r="E233" s="131" t="s">
        <v>2160</v>
      </c>
    </row>
    <row r="234" spans="1:5" ht="32.25" thickBot="1">
      <c r="A234" s="128">
        <v>230</v>
      </c>
      <c r="B234" s="129" t="s">
        <v>159</v>
      </c>
      <c r="C234" s="129" t="s">
        <v>2161</v>
      </c>
      <c r="D234" s="131" t="s">
        <v>2162</v>
      </c>
      <c r="E234" s="131" t="s">
        <v>2163</v>
      </c>
    </row>
    <row r="235" spans="1:5" ht="32.25" thickBot="1">
      <c r="A235" s="128">
        <v>231</v>
      </c>
      <c r="B235" s="129" t="s">
        <v>160</v>
      </c>
      <c r="C235" s="129" t="s">
        <v>2164</v>
      </c>
      <c r="D235" s="131" t="s">
        <v>2165</v>
      </c>
      <c r="E235" s="131" t="s">
        <v>2166</v>
      </c>
    </row>
    <row r="236" spans="1:5" ht="42.75" thickBot="1">
      <c r="A236" s="128">
        <v>232</v>
      </c>
      <c r="B236" s="129" t="s">
        <v>160</v>
      </c>
      <c r="C236" s="129" t="s">
        <v>2167</v>
      </c>
      <c r="D236" s="131" t="s">
        <v>2168</v>
      </c>
      <c r="E236" s="131" t="s">
        <v>2169</v>
      </c>
    </row>
    <row r="237" spans="1:5" ht="21.75" thickBot="1">
      <c r="A237" s="125">
        <v>233</v>
      </c>
      <c r="B237" s="126" t="s">
        <v>161</v>
      </c>
      <c r="C237" s="126" t="s">
        <v>2170</v>
      </c>
      <c r="D237" s="127" t="s">
        <v>2171</v>
      </c>
      <c r="E237" s="127" t="s">
        <v>2172</v>
      </c>
    </row>
    <row r="238" spans="1:5" ht="32.25" thickBot="1">
      <c r="A238" s="125">
        <v>234</v>
      </c>
      <c r="B238" s="126" t="s">
        <v>2173</v>
      </c>
      <c r="C238" s="126" t="s">
        <v>2174</v>
      </c>
      <c r="D238" s="127" t="s">
        <v>2175</v>
      </c>
      <c r="E238" s="127" t="s">
        <v>2176</v>
      </c>
    </row>
    <row r="239" spans="1:5" ht="32.25" thickBot="1">
      <c r="A239" s="125">
        <v>235</v>
      </c>
      <c r="B239" s="126" t="s">
        <v>2173</v>
      </c>
      <c r="C239" s="126" t="s">
        <v>2177</v>
      </c>
      <c r="D239" s="127" t="s">
        <v>2178</v>
      </c>
      <c r="E239" s="127" t="s">
        <v>2179</v>
      </c>
    </row>
    <row r="240" spans="1:5" ht="21.75" thickBot="1">
      <c r="A240" s="125">
        <v>236</v>
      </c>
      <c r="B240" s="126" t="s">
        <v>2180</v>
      </c>
      <c r="C240" s="126" t="s">
        <v>2181</v>
      </c>
      <c r="D240" s="127" t="s">
        <v>2182</v>
      </c>
      <c r="E240" s="127" t="s">
        <v>2183</v>
      </c>
    </row>
    <row r="241" spans="1:5" ht="32.25" thickBot="1">
      <c r="A241" s="125">
        <v>237</v>
      </c>
      <c r="B241" s="126" t="s">
        <v>2180</v>
      </c>
      <c r="C241" s="126" t="s">
        <v>2184</v>
      </c>
      <c r="D241" s="127" t="s">
        <v>2185</v>
      </c>
      <c r="E241" s="127" t="s">
        <v>2186</v>
      </c>
    </row>
    <row r="242" spans="1:5" ht="21.75" thickBot="1">
      <c r="A242" s="128">
        <v>238</v>
      </c>
      <c r="B242" s="129" t="s">
        <v>2187</v>
      </c>
      <c r="C242" s="129" t="s">
        <v>2188</v>
      </c>
      <c r="D242" s="131" t="s">
        <v>2189</v>
      </c>
      <c r="E242" s="131" t="s">
        <v>2190</v>
      </c>
    </row>
    <row r="243" spans="1:5" ht="21.75" thickBot="1">
      <c r="A243" s="128">
        <v>239</v>
      </c>
      <c r="B243" s="129" t="s">
        <v>2187</v>
      </c>
      <c r="C243" s="129" t="s">
        <v>2191</v>
      </c>
      <c r="D243" s="131" t="s">
        <v>2192</v>
      </c>
      <c r="E243" s="131" t="s">
        <v>2193</v>
      </c>
    </row>
    <row r="244" spans="1:5" ht="21.75" thickBot="1">
      <c r="A244" s="125">
        <v>240</v>
      </c>
      <c r="B244" s="126" t="s">
        <v>2194</v>
      </c>
      <c r="C244" s="126" t="s">
        <v>2195</v>
      </c>
      <c r="D244" s="127" t="s">
        <v>2196</v>
      </c>
      <c r="E244" s="127" t="s">
        <v>2197</v>
      </c>
    </row>
    <row r="245" spans="1:5" ht="32.25" thickBot="1">
      <c r="A245" s="125">
        <v>241</v>
      </c>
      <c r="B245" s="126" t="s">
        <v>2194</v>
      </c>
      <c r="C245" s="126" t="s">
        <v>2198</v>
      </c>
      <c r="D245" s="127" t="s">
        <v>2199</v>
      </c>
      <c r="E245" s="127" t="s">
        <v>2200</v>
      </c>
    </row>
    <row r="246" spans="1:5" ht="21.75" thickBot="1">
      <c r="A246" s="128">
        <v>242</v>
      </c>
      <c r="B246" s="129" t="s">
        <v>114</v>
      </c>
      <c r="C246" s="129" t="s">
        <v>2201</v>
      </c>
      <c r="D246" s="131" t="s">
        <v>2202</v>
      </c>
      <c r="E246" s="131" t="s">
        <v>2203</v>
      </c>
    </row>
    <row r="247" spans="1:5" ht="21.75" thickBot="1">
      <c r="A247" s="128">
        <v>243</v>
      </c>
      <c r="B247" s="129" t="s">
        <v>114</v>
      </c>
      <c r="C247" s="129" t="s">
        <v>2204</v>
      </c>
      <c r="D247" s="131" t="s">
        <v>2205</v>
      </c>
      <c r="E247" s="131" t="s">
        <v>2206</v>
      </c>
    </row>
    <row r="248" spans="1:5" ht="21.75" thickBot="1">
      <c r="A248" s="128">
        <v>244</v>
      </c>
      <c r="B248" s="129" t="s">
        <v>139</v>
      </c>
      <c r="C248" s="129" t="s">
        <v>2207</v>
      </c>
      <c r="D248" s="131" t="s">
        <v>2208</v>
      </c>
      <c r="E248" s="131" t="s">
        <v>2209</v>
      </c>
    </row>
    <row r="249" spans="1:5" ht="21.75" thickBot="1">
      <c r="A249" s="128">
        <v>245</v>
      </c>
      <c r="B249" s="129" t="s">
        <v>139</v>
      </c>
      <c r="C249" s="129" t="s">
        <v>2210</v>
      </c>
      <c r="D249" s="131" t="s">
        <v>2211</v>
      </c>
      <c r="E249" s="131" t="s">
        <v>2212</v>
      </c>
    </row>
    <row r="250" spans="1:5" ht="42.75" thickBot="1">
      <c r="A250" s="125">
        <v>246</v>
      </c>
      <c r="B250" s="126" t="s">
        <v>2213</v>
      </c>
      <c r="C250" s="126" t="s">
        <v>2214</v>
      </c>
      <c r="D250" s="127" t="s">
        <v>2215</v>
      </c>
      <c r="E250" s="127" t="s">
        <v>2216</v>
      </c>
    </row>
    <row r="251" spans="1:5" ht="42.75" thickBot="1">
      <c r="A251" s="125">
        <v>247</v>
      </c>
      <c r="B251" s="126" t="s">
        <v>2213</v>
      </c>
      <c r="C251" s="126" t="s">
        <v>2214</v>
      </c>
      <c r="D251" s="127" t="s">
        <v>2217</v>
      </c>
      <c r="E251" s="127" t="s">
        <v>2218</v>
      </c>
    </row>
    <row r="252" spans="1:5" ht="32.25" thickBot="1">
      <c r="A252" s="128">
        <v>248</v>
      </c>
      <c r="B252" s="129" t="s">
        <v>2219</v>
      </c>
      <c r="C252" s="129" t="s">
        <v>2220</v>
      </c>
      <c r="D252" s="131" t="s">
        <v>2221</v>
      </c>
      <c r="E252" s="131" t="s">
        <v>2222</v>
      </c>
    </row>
    <row r="253" spans="1:5" ht="32.25" thickBot="1">
      <c r="A253" s="128">
        <v>249</v>
      </c>
      <c r="B253" s="129" t="s">
        <v>2219</v>
      </c>
      <c r="C253" s="129" t="s">
        <v>2223</v>
      </c>
      <c r="D253" s="131" t="s">
        <v>2224</v>
      </c>
      <c r="E253" s="131" t="s">
        <v>2225</v>
      </c>
    </row>
    <row r="254" spans="1:5" ht="21.75" thickBot="1">
      <c r="A254" s="128">
        <v>250</v>
      </c>
      <c r="B254" s="129" t="s">
        <v>2226</v>
      </c>
      <c r="C254" s="129" t="s">
        <v>2227</v>
      </c>
      <c r="D254" s="131" t="s">
        <v>2228</v>
      </c>
      <c r="E254" s="131" t="s">
        <v>2229</v>
      </c>
    </row>
    <row r="255" spans="1:5" ht="42.75" thickBot="1">
      <c r="A255" s="128">
        <v>251</v>
      </c>
      <c r="B255" s="129" t="s">
        <v>2226</v>
      </c>
      <c r="C255" s="129" t="s">
        <v>2230</v>
      </c>
      <c r="D255" s="131" t="s">
        <v>2231</v>
      </c>
      <c r="E255" s="131" t="s">
        <v>2232</v>
      </c>
    </row>
    <row r="256" spans="1:5" ht="21.75" thickBot="1">
      <c r="A256" s="128">
        <v>252</v>
      </c>
      <c r="B256" s="129" t="s">
        <v>2226</v>
      </c>
      <c r="C256" s="129" t="s">
        <v>2233</v>
      </c>
      <c r="D256" s="131" t="s">
        <v>2234</v>
      </c>
      <c r="E256" s="131" t="s">
        <v>2235</v>
      </c>
    </row>
    <row r="257" spans="1:5" ht="21.75" thickBot="1">
      <c r="A257" s="125">
        <v>253</v>
      </c>
      <c r="B257" s="126" t="s">
        <v>2236</v>
      </c>
      <c r="C257" s="126" t="s">
        <v>2237</v>
      </c>
      <c r="D257" s="127" t="s">
        <v>2238</v>
      </c>
      <c r="E257" s="127" t="s">
        <v>2239</v>
      </c>
    </row>
    <row r="258" spans="1:5" ht="32.25" thickBot="1">
      <c r="A258" s="125">
        <v>254</v>
      </c>
      <c r="B258" s="126" t="s">
        <v>2240</v>
      </c>
      <c r="C258" s="126" t="s">
        <v>2241</v>
      </c>
      <c r="D258" s="127" t="s">
        <v>2242</v>
      </c>
      <c r="E258" s="127" t="s">
        <v>2243</v>
      </c>
    </row>
    <row r="259" spans="1:5" ht="32.25" thickBot="1">
      <c r="A259" s="125">
        <v>255</v>
      </c>
      <c r="B259" s="126" t="s">
        <v>2240</v>
      </c>
      <c r="C259" s="126" t="s">
        <v>2244</v>
      </c>
      <c r="D259" s="127" t="s">
        <v>2245</v>
      </c>
      <c r="E259" s="127" t="s">
        <v>2246</v>
      </c>
    </row>
    <row r="260" spans="1:5" ht="21.75" thickBot="1">
      <c r="A260" s="125">
        <v>256</v>
      </c>
      <c r="B260" s="126" t="s">
        <v>2247</v>
      </c>
      <c r="C260" s="126" t="s">
        <v>2248</v>
      </c>
      <c r="D260" s="127" t="s">
        <v>2249</v>
      </c>
      <c r="E260" s="127" t="s">
        <v>2250</v>
      </c>
    </row>
    <row r="261" spans="1:5" ht="21.75" thickBot="1">
      <c r="A261" s="125">
        <v>257</v>
      </c>
      <c r="B261" s="126" t="s">
        <v>2247</v>
      </c>
      <c r="C261" s="126" t="s">
        <v>2251</v>
      </c>
      <c r="D261" s="127" t="s">
        <v>2252</v>
      </c>
      <c r="E261" s="127" t="s">
        <v>2253</v>
      </c>
    </row>
    <row r="262" spans="1:5" ht="21.75" thickBot="1">
      <c r="A262" s="125">
        <v>258</v>
      </c>
      <c r="B262" s="126" t="s">
        <v>140</v>
      </c>
      <c r="C262" s="126" t="s">
        <v>2207</v>
      </c>
      <c r="D262" s="127" t="s">
        <v>2254</v>
      </c>
      <c r="E262" s="127" t="s">
        <v>2255</v>
      </c>
    </row>
    <row r="263" spans="1:5" ht="21.75" thickBot="1">
      <c r="A263" s="125">
        <v>259</v>
      </c>
      <c r="B263" s="126" t="s">
        <v>140</v>
      </c>
      <c r="C263" s="126" t="s">
        <v>2210</v>
      </c>
      <c r="D263" s="127" t="s">
        <v>2256</v>
      </c>
      <c r="E263" s="127" t="s">
        <v>2257</v>
      </c>
    </row>
    <row r="264" spans="1:5" ht="32.25" thickBot="1">
      <c r="A264" s="128">
        <v>260</v>
      </c>
      <c r="B264" s="129" t="s">
        <v>2258</v>
      </c>
      <c r="C264" s="129" t="s">
        <v>2259</v>
      </c>
      <c r="D264" s="131" t="s">
        <v>2260</v>
      </c>
      <c r="E264" s="131" t="s">
        <v>2261</v>
      </c>
    </row>
    <row r="265" spans="1:5" ht="21.75" thickBot="1">
      <c r="A265" s="128">
        <v>261</v>
      </c>
      <c r="B265" s="129" t="s">
        <v>141</v>
      </c>
      <c r="C265" s="129" t="s">
        <v>2262</v>
      </c>
      <c r="D265" s="131" t="s">
        <v>2263</v>
      </c>
      <c r="E265" s="131" t="s">
        <v>2264</v>
      </c>
    </row>
    <row r="266" spans="1:5" ht="21.75" thickBot="1">
      <c r="A266" s="128">
        <v>262</v>
      </c>
      <c r="B266" s="129" t="s">
        <v>141</v>
      </c>
      <c r="C266" s="129" t="s">
        <v>2265</v>
      </c>
      <c r="D266" s="131" t="s">
        <v>2266</v>
      </c>
      <c r="E266" s="131" t="s">
        <v>2267</v>
      </c>
    </row>
    <row r="267" spans="1:5" ht="21.75" thickBot="1">
      <c r="A267" s="128">
        <v>263</v>
      </c>
      <c r="B267" s="129" t="s">
        <v>115</v>
      </c>
      <c r="C267" s="129" t="s">
        <v>2268</v>
      </c>
      <c r="D267" s="131" t="s">
        <v>2269</v>
      </c>
      <c r="E267" s="131" t="s">
        <v>2270</v>
      </c>
    </row>
    <row r="268" spans="1:5" ht="32.25" thickBot="1">
      <c r="A268" s="128">
        <v>264</v>
      </c>
      <c r="B268" s="129" t="s">
        <v>115</v>
      </c>
      <c r="C268" s="129" t="s">
        <v>2271</v>
      </c>
      <c r="D268" s="131" t="s">
        <v>2272</v>
      </c>
      <c r="E268" s="131" t="s">
        <v>2273</v>
      </c>
    </row>
    <row r="269" spans="1:5" ht="21.75" thickBot="1">
      <c r="A269" s="125">
        <v>265</v>
      </c>
      <c r="B269" s="126" t="s">
        <v>2274</v>
      </c>
      <c r="C269" s="126" t="s">
        <v>2275</v>
      </c>
      <c r="D269" s="127" t="s">
        <v>2276</v>
      </c>
      <c r="E269" s="127" t="s">
        <v>2277</v>
      </c>
    </row>
    <row r="270" spans="1:5" ht="21.75" thickBot="1">
      <c r="A270" s="125">
        <v>266</v>
      </c>
      <c r="B270" s="126" t="s">
        <v>2274</v>
      </c>
      <c r="C270" s="126" t="s">
        <v>2278</v>
      </c>
      <c r="D270" s="127" t="s">
        <v>2279</v>
      </c>
      <c r="E270" s="127" t="s">
        <v>2280</v>
      </c>
    </row>
    <row r="271" spans="1:5" ht="32.25" thickBot="1">
      <c r="A271" s="128">
        <v>267</v>
      </c>
      <c r="B271" s="129" t="s">
        <v>2281</v>
      </c>
      <c r="C271" s="129" t="s">
        <v>2282</v>
      </c>
      <c r="D271" s="131" t="s">
        <v>2283</v>
      </c>
      <c r="E271" s="131" t="s">
        <v>2284</v>
      </c>
    </row>
    <row r="272" spans="1:5" ht="32.25" thickBot="1">
      <c r="A272" s="128">
        <v>268</v>
      </c>
      <c r="B272" s="129" t="s">
        <v>1423</v>
      </c>
      <c r="C272" s="129" t="s">
        <v>2285</v>
      </c>
      <c r="D272" s="131" t="s">
        <v>2286</v>
      </c>
      <c r="E272" s="131" t="s">
        <v>2287</v>
      </c>
    </row>
    <row r="273" spans="1:5" ht="32.25" thickBot="1">
      <c r="A273" s="128">
        <v>269</v>
      </c>
      <c r="B273" s="129" t="s">
        <v>1423</v>
      </c>
      <c r="C273" s="129" t="s">
        <v>2288</v>
      </c>
      <c r="D273" s="131" t="s">
        <v>2289</v>
      </c>
      <c r="E273" s="131" t="s">
        <v>2290</v>
      </c>
    </row>
    <row r="274" spans="1:5" ht="21.75" thickBot="1">
      <c r="A274" s="125">
        <v>270</v>
      </c>
      <c r="B274" s="126" t="s">
        <v>1424</v>
      </c>
      <c r="C274" s="126" t="s">
        <v>2291</v>
      </c>
      <c r="D274" s="127" t="s">
        <v>2292</v>
      </c>
      <c r="E274" s="127" t="s">
        <v>2293</v>
      </c>
    </row>
    <row r="275" spans="1:5" ht="21.75" thickBot="1">
      <c r="A275" s="125">
        <v>271</v>
      </c>
      <c r="B275" s="126" t="s">
        <v>1424</v>
      </c>
      <c r="C275" s="126" t="s">
        <v>2294</v>
      </c>
      <c r="D275" s="127" t="s">
        <v>2295</v>
      </c>
      <c r="E275" s="127" t="s">
        <v>2296</v>
      </c>
    </row>
    <row r="276" spans="1:5" ht="32.25" thickBot="1">
      <c r="A276" s="128">
        <v>272</v>
      </c>
      <c r="B276" s="129" t="s">
        <v>1422</v>
      </c>
      <c r="C276" s="129" t="s">
        <v>2297</v>
      </c>
      <c r="D276" s="131" t="s">
        <v>2298</v>
      </c>
      <c r="E276" s="131" t="s">
        <v>2299</v>
      </c>
    </row>
    <row r="277" spans="1:5" ht="32.25" thickBot="1">
      <c r="A277" s="128">
        <v>273</v>
      </c>
      <c r="B277" s="129" t="s">
        <v>1422</v>
      </c>
      <c r="C277" s="129" t="s">
        <v>2300</v>
      </c>
      <c r="D277" s="131" t="s">
        <v>2301</v>
      </c>
      <c r="E277" s="131" t="s">
        <v>2302</v>
      </c>
    </row>
    <row r="278" spans="1:5" ht="21.75" thickBot="1">
      <c r="A278" s="125">
        <v>274</v>
      </c>
      <c r="B278" s="126" t="s">
        <v>2303</v>
      </c>
      <c r="C278" s="126" t="s">
        <v>2304</v>
      </c>
      <c r="D278" s="127" t="s">
        <v>2305</v>
      </c>
      <c r="E278" s="127" t="s">
        <v>2306</v>
      </c>
    </row>
    <row r="279" spans="1:5" ht="21.75" thickBot="1">
      <c r="A279" s="125">
        <v>275</v>
      </c>
      <c r="B279" s="126" t="s">
        <v>2303</v>
      </c>
      <c r="C279" s="126" t="s">
        <v>2307</v>
      </c>
      <c r="D279" s="127" t="s">
        <v>2308</v>
      </c>
      <c r="E279" s="127" t="s">
        <v>2309</v>
      </c>
    </row>
    <row r="280" spans="1:5" ht="21.75" thickBot="1">
      <c r="A280" s="125">
        <v>276</v>
      </c>
      <c r="B280" s="126" t="s">
        <v>2310</v>
      </c>
      <c r="C280" s="126" t="s">
        <v>2311</v>
      </c>
      <c r="D280" s="127" t="s">
        <v>2312</v>
      </c>
      <c r="E280" s="127" t="s">
        <v>2313</v>
      </c>
    </row>
    <row r="281" spans="1:5" ht="21.75" thickBot="1">
      <c r="A281" s="125">
        <v>277</v>
      </c>
      <c r="B281" s="126" t="s">
        <v>2310</v>
      </c>
      <c r="C281" s="126" t="s">
        <v>2314</v>
      </c>
      <c r="D281" s="127" t="s">
        <v>2315</v>
      </c>
      <c r="E281" s="127" t="s">
        <v>2316</v>
      </c>
    </row>
    <row r="282" spans="1:5" ht="21.75" thickBot="1">
      <c r="A282" s="125">
        <v>278</v>
      </c>
      <c r="B282" s="126" t="s">
        <v>2317</v>
      </c>
      <c r="C282" s="126" t="s">
        <v>2318</v>
      </c>
      <c r="D282" s="127" t="s">
        <v>2319</v>
      </c>
      <c r="E282" s="127" t="s">
        <v>2320</v>
      </c>
    </row>
    <row r="283" spans="1:5" ht="21.75" thickBot="1">
      <c r="A283" s="125">
        <v>279</v>
      </c>
      <c r="B283" s="126" t="s">
        <v>2317</v>
      </c>
      <c r="C283" s="126" t="s">
        <v>2321</v>
      </c>
      <c r="D283" s="127" t="s">
        <v>2322</v>
      </c>
      <c r="E283" s="127" t="s">
        <v>2323</v>
      </c>
    </row>
    <row r="284" spans="1:5" ht="21.75" thickBot="1">
      <c r="A284" s="128">
        <v>280</v>
      </c>
      <c r="B284" s="129" t="s">
        <v>177</v>
      </c>
      <c r="C284" s="129" t="s">
        <v>2324</v>
      </c>
      <c r="D284" s="131" t="s">
        <v>2325</v>
      </c>
      <c r="E284" s="131" t="s">
        <v>2326</v>
      </c>
    </row>
    <row r="285" spans="1:5" ht="21.75" thickBot="1">
      <c r="A285" s="128">
        <v>281</v>
      </c>
      <c r="B285" s="129" t="s">
        <v>177</v>
      </c>
      <c r="C285" s="129" t="s">
        <v>178</v>
      </c>
      <c r="D285" s="131" t="s">
        <v>2327</v>
      </c>
      <c r="E285" s="131" t="s">
        <v>2328</v>
      </c>
    </row>
    <row r="286" spans="1:5" ht="21.75" thickBot="1">
      <c r="A286" s="125">
        <v>282</v>
      </c>
      <c r="B286" s="126" t="s">
        <v>179</v>
      </c>
      <c r="C286" s="126" t="s">
        <v>2329</v>
      </c>
      <c r="D286" s="127" t="s">
        <v>2330</v>
      </c>
      <c r="E286" s="127" t="s">
        <v>2331</v>
      </c>
    </row>
    <row r="287" spans="1:5" ht="21.75" thickBot="1">
      <c r="A287" s="125">
        <v>283</v>
      </c>
      <c r="B287" s="126" t="s">
        <v>179</v>
      </c>
      <c r="C287" s="126" t="s">
        <v>2332</v>
      </c>
      <c r="D287" s="127" t="s">
        <v>2333</v>
      </c>
      <c r="E287" s="127" t="s">
        <v>2334</v>
      </c>
    </row>
    <row r="288" spans="1:5" ht="21.75" thickBot="1">
      <c r="A288" s="125">
        <v>284</v>
      </c>
      <c r="B288" s="126" t="s">
        <v>180</v>
      </c>
      <c r="C288" s="126" t="s">
        <v>2335</v>
      </c>
      <c r="D288" s="127" t="s">
        <v>2336</v>
      </c>
      <c r="E288" s="127" t="s">
        <v>2337</v>
      </c>
    </row>
    <row r="289" spans="1:5" ht="42.75" thickBot="1">
      <c r="A289" s="125">
        <v>285</v>
      </c>
      <c r="B289" s="126" t="s">
        <v>180</v>
      </c>
      <c r="C289" s="126" t="s">
        <v>2338</v>
      </c>
      <c r="D289" s="127" t="s">
        <v>2339</v>
      </c>
      <c r="E289" s="127" t="s">
        <v>2340</v>
      </c>
    </row>
    <row r="290" spans="1:5" ht="21.75" thickBot="1">
      <c r="A290" s="125">
        <v>286</v>
      </c>
      <c r="B290" s="126" t="s">
        <v>2341</v>
      </c>
      <c r="C290" s="126" t="s">
        <v>2342</v>
      </c>
      <c r="D290" s="127" t="s">
        <v>2343</v>
      </c>
      <c r="E290" s="127" t="s">
        <v>2344</v>
      </c>
    </row>
    <row r="291" spans="1:5" ht="21.75" thickBot="1">
      <c r="A291" s="125">
        <v>287</v>
      </c>
      <c r="B291" s="126" t="s">
        <v>2341</v>
      </c>
      <c r="C291" s="126" t="s">
        <v>2345</v>
      </c>
      <c r="D291" s="127" t="s">
        <v>2346</v>
      </c>
      <c r="E291" s="127" t="s">
        <v>2347</v>
      </c>
    </row>
    <row r="292" spans="1:5" ht="21.75" thickBot="1">
      <c r="A292" s="128">
        <v>288</v>
      </c>
      <c r="B292" s="129" t="s">
        <v>142</v>
      </c>
      <c r="C292" s="129" t="s">
        <v>2348</v>
      </c>
      <c r="D292" s="131" t="s">
        <v>2349</v>
      </c>
      <c r="E292" s="131" t="s">
        <v>2350</v>
      </c>
    </row>
    <row r="293" spans="1:5" ht="21.75" thickBot="1">
      <c r="A293" s="128">
        <v>289</v>
      </c>
      <c r="B293" s="129" t="s">
        <v>142</v>
      </c>
      <c r="C293" s="129" t="s">
        <v>2348</v>
      </c>
      <c r="D293" s="131" t="s">
        <v>2351</v>
      </c>
      <c r="E293" s="131" t="s">
        <v>2352</v>
      </c>
    </row>
    <row r="294" spans="1:5" ht="21.75" thickBot="1">
      <c r="A294" s="125">
        <v>290</v>
      </c>
      <c r="B294" s="126" t="s">
        <v>2353</v>
      </c>
      <c r="C294" s="126" t="s">
        <v>2354</v>
      </c>
      <c r="D294" s="127" t="s">
        <v>2355</v>
      </c>
      <c r="E294" s="127" t="s">
        <v>2356</v>
      </c>
    </row>
    <row r="295" spans="1:5" ht="21.75" thickBot="1">
      <c r="A295" s="125">
        <v>291</v>
      </c>
      <c r="B295" s="126" t="s">
        <v>2353</v>
      </c>
      <c r="C295" s="126" t="s">
        <v>2354</v>
      </c>
      <c r="D295" s="127" t="s">
        <v>2357</v>
      </c>
      <c r="E295" s="127" t="s">
        <v>2358</v>
      </c>
    </row>
    <row r="296" spans="1:5" ht="21.75" thickBot="1">
      <c r="A296" s="128">
        <v>292</v>
      </c>
      <c r="B296" s="129" t="s">
        <v>143</v>
      </c>
      <c r="C296" s="129" t="s">
        <v>2359</v>
      </c>
      <c r="D296" s="131" t="s">
        <v>2360</v>
      </c>
      <c r="E296" s="131" t="s">
        <v>2361</v>
      </c>
    </row>
    <row r="297" spans="1:5" ht="21.75" thickBot="1">
      <c r="A297" s="128">
        <v>293</v>
      </c>
      <c r="B297" s="129" t="s">
        <v>143</v>
      </c>
      <c r="C297" s="129" t="s">
        <v>2362</v>
      </c>
      <c r="D297" s="131" t="s">
        <v>2363</v>
      </c>
      <c r="E297" s="131" t="s">
        <v>2364</v>
      </c>
    </row>
    <row r="298" spans="1:5" ht="21.75" thickBot="1">
      <c r="A298" s="128">
        <v>294</v>
      </c>
      <c r="B298" s="129" t="s">
        <v>2365</v>
      </c>
      <c r="C298" s="129" t="s">
        <v>2366</v>
      </c>
      <c r="D298" s="131" t="s">
        <v>2367</v>
      </c>
      <c r="E298" s="131" t="s">
        <v>2368</v>
      </c>
    </row>
    <row r="299" spans="1:5" ht="21.75" thickBot="1">
      <c r="A299" s="128">
        <v>295</v>
      </c>
      <c r="B299" s="129" t="s">
        <v>2365</v>
      </c>
      <c r="C299" s="129" t="s">
        <v>2369</v>
      </c>
      <c r="D299" s="131" t="s">
        <v>2370</v>
      </c>
      <c r="E299" s="131" t="s">
        <v>2371</v>
      </c>
    </row>
    <row r="300" spans="1:5" ht="32.25" thickBot="1">
      <c r="A300" s="125">
        <v>296</v>
      </c>
      <c r="B300" s="126" t="s">
        <v>363</v>
      </c>
      <c r="C300" s="126" t="s">
        <v>2372</v>
      </c>
      <c r="D300" s="127" t="s">
        <v>2373</v>
      </c>
      <c r="E300" s="127" t="s">
        <v>2374</v>
      </c>
    </row>
    <row r="301" spans="1:5" ht="21.75" thickBot="1">
      <c r="A301" s="125">
        <v>297</v>
      </c>
      <c r="B301" s="126" t="s">
        <v>363</v>
      </c>
      <c r="C301" s="126" t="s">
        <v>2375</v>
      </c>
      <c r="D301" s="127" t="s">
        <v>2376</v>
      </c>
      <c r="E301" s="127" t="s">
        <v>2377</v>
      </c>
    </row>
    <row r="302" spans="1:5" ht="21.75" thickBot="1">
      <c r="A302" s="125">
        <v>298</v>
      </c>
      <c r="B302" s="126" t="s">
        <v>2378</v>
      </c>
      <c r="C302" s="126" t="s">
        <v>2379</v>
      </c>
      <c r="D302" s="127" t="s">
        <v>2380</v>
      </c>
      <c r="E302" s="127" t="s">
        <v>2381</v>
      </c>
    </row>
    <row r="303" spans="1:5" ht="21.75" thickBot="1">
      <c r="A303" s="125">
        <v>299</v>
      </c>
      <c r="B303" s="126" t="s">
        <v>2382</v>
      </c>
      <c r="C303" s="126" t="s">
        <v>2379</v>
      </c>
      <c r="D303" s="127" t="s">
        <v>2383</v>
      </c>
      <c r="E303" s="127" t="s">
        <v>2384</v>
      </c>
    </row>
    <row r="304" spans="1:5" ht="21.75" thickBot="1">
      <c r="A304" s="128">
        <v>300</v>
      </c>
      <c r="B304" s="129" t="s">
        <v>181</v>
      </c>
      <c r="C304" s="129" t="s">
        <v>2385</v>
      </c>
      <c r="D304" s="131" t="s">
        <v>2386</v>
      </c>
      <c r="E304" s="131" t="s">
        <v>2387</v>
      </c>
    </row>
    <row r="305" spans="1:5" ht="21.75" thickBot="1">
      <c r="A305" s="128">
        <v>301</v>
      </c>
      <c r="B305" s="129" t="s">
        <v>181</v>
      </c>
      <c r="C305" s="129" t="s">
        <v>2388</v>
      </c>
      <c r="D305" s="131" t="s">
        <v>2389</v>
      </c>
      <c r="E305" s="131" t="s">
        <v>2390</v>
      </c>
    </row>
    <row r="306" spans="1:5" ht="21.75" thickBot="1">
      <c r="A306" s="128">
        <v>302</v>
      </c>
      <c r="B306" s="129" t="s">
        <v>182</v>
      </c>
      <c r="C306" s="129" t="s">
        <v>2391</v>
      </c>
      <c r="D306" s="131" t="s">
        <v>2392</v>
      </c>
      <c r="E306" s="131" t="s">
        <v>2393</v>
      </c>
    </row>
    <row r="307" spans="1:5" ht="32.25" thickBot="1">
      <c r="A307" s="128">
        <v>303</v>
      </c>
      <c r="B307" s="129" t="s">
        <v>182</v>
      </c>
      <c r="C307" s="129" t="s">
        <v>2394</v>
      </c>
      <c r="D307" s="131" t="s">
        <v>2395</v>
      </c>
      <c r="E307" s="131" t="s">
        <v>2396</v>
      </c>
    </row>
    <row r="308" spans="1:5" ht="21.75" thickBot="1">
      <c r="A308" s="128">
        <v>304</v>
      </c>
      <c r="B308" s="129" t="s">
        <v>1327</v>
      </c>
      <c r="C308" s="129" t="s">
        <v>2397</v>
      </c>
      <c r="D308" s="131" t="s">
        <v>2398</v>
      </c>
      <c r="E308" s="131" t="s">
        <v>2399</v>
      </c>
    </row>
    <row r="309" spans="1:5" ht="21.75" thickBot="1">
      <c r="A309" s="128">
        <v>305</v>
      </c>
      <c r="B309" s="129" t="s">
        <v>1327</v>
      </c>
      <c r="C309" s="129" t="s">
        <v>2400</v>
      </c>
      <c r="D309" s="131" t="s">
        <v>2401</v>
      </c>
      <c r="E309" s="131" t="s">
        <v>2402</v>
      </c>
    </row>
    <row r="310" spans="1:5" ht="21.75" thickBot="1">
      <c r="A310" s="125">
        <v>306</v>
      </c>
      <c r="B310" s="126" t="s">
        <v>1328</v>
      </c>
      <c r="C310" s="126" t="s">
        <v>2403</v>
      </c>
      <c r="D310" s="127" t="s">
        <v>2404</v>
      </c>
      <c r="E310" s="127" t="s">
        <v>2405</v>
      </c>
    </row>
    <row r="311" spans="1:5" ht="21.75" thickBot="1">
      <c r="A311" s="125">
        <v>307</v>
      </c>
      <c r="B311" s="126" t="s">
        <v>1328</v>
      </c>
      <c r="C311" s="126" t="s">
        <v>2406</v>
      </c>
      <c r="D311" s="127" t="s">
        <v>2407</v>
      </c>
      <c r="E311" s="127" t="s">
        <v>2408</v>
      </c>
    </row>
    <row r="312" spans="1:5" ht="21.75" thickBot="1">
      <c r="A312" s="125">
        <v>308</v>
      </c>
      <c r="B312" s="126" t="s">
        <v>1330</v>
      </c>
      <c r="C312" s="126" t="s">
        <v>2409</v>
      </c>
      <c r="D312" s="127" t="s">
        <v>2410</v>
      </c>
      <c r="E312" s="127" t="s">
        <v>2411</v>
      </c>
    </row>
    <row r="313" spans="1:5" ht="21.75" thickBot="1">
      <c r="A313" s="125">
        <v>309</v>
      </c>
      <c r="B313" s="126" t="s">
        <v>1330</v>
      </c>
      <c r="C313" s="126" t="s">
        <v>2412</v>
      </c>
      <c r="D313" s="127" t="s">
        <v>2413</v>
      </c>
      <c r="E313" s="127" t="s">
        <v>2414</v>
      </c>
    </row>
    <row r="314" spans="1:5" ht="21.75" thickBot="1">
      <c r="A314" s="128">
        <v>310</v>
      </c>
      <c r="B314" s="129" t="s">
        <v>1331</v>
      </c>
      <c r="C314" s="129" t="s">
        <v>2415</v>
      </c>
      <c r="D314" s="131" t="s">
        <v>2416</v>
      </c>
      <c r="E314" s="131" t="s">
        <v>2417</v>
      </c>
    </row>
    <row r="315" spans="1:5" ht="21.75" thickBot="1">
      <c r="A315" s="128">
        <v>311</v>
      </c>
      <c r="B315" s="129" t="s">
        <v>1331</v>
      </c>
      <c r="C315" s="129" t="s">
        <v>2418</v>
      </c>
      <c r="D315" s="131" t="s">
        <v>2419</v>
      </c>
      <c r="E315" s="131" t="s">
        <v>2420</v>
      </c>
    </row>
    <row r="316" spans="1:5" ht="21.75" thickBot="1">
      <c r="A316" s="125">
        <v>312</v>
      </c>
      <c r="B316" s="126" t="s">
        <v>1332</v>
      </c>
      <c r="C316" s="126" t="s">
        <v>2421</v>
      </c>
      <c r="D316" s="127" t="s">
        <v>2422</v>
      </c>
      <c r="E316" s="127" t="s">
        <v>2423</v>
      </c>
    </row>
    <row r="317" spans="1:5" ht="21.75" thickBot="1">
      <c r="A317" s="125">
        <v>313</v>
      </c>
      <c r="B317" s="126" t="s">
        <v>1333</v>
      </c>
      <c r="C317" s="126" t="s">
        <v>2424</v>
      </c>
      <c r="D317" s="127" t="s">
        <v>2425</v>
      </c>
      <c r="E317" s="127" t="s">
        <v>2426</v>
      </c>
    </row>
    <row r="318" spans="1:5" ht="32.25" thickBot="1">
      <c r="A318" s="125">
        <v>314</v>
      </c>
      <c r="B318" s="126" t="s">
        <v>1333</v>
      </c>
      <c r="C318" s="126" t="s">
        <v>2427</v>
      </c>
      <c r="D318" s="127" t="s">
        <v>2428</v>
      </c>
      <c r="E318" s="127" t="s">
        <v>2429</v>
      </c>
    </row>
    <row r="319" spans="1:5" ht="21.75" thickBot="1">
      <c r="A319" s="125">
        <v>315</v>
      </c>
      <c r="B319" s="126" t="s">
        <v>1334</v>
      </c>
      <c r="C319" s="126" t="s">
        <v>2430</v>
      </c>
      <c r="D319" s="127" t="s">
        <v>2431</v>
      </c>
      <c r="E319" s="127" t="s">
        <v>2432</v>
      </c>
    </row>
    <row r="320" spans="1:5" ht="21.75" thickBot="1">
      <c r="A320" s="125">
        <v>316</v>
      </c>
      <c r="B320" s="126" t="s">
        <v>1335</v>
      </c>
      <c r="C320" s="126" t="s">
        <v>2433</v>
      </c>
      <c r="D320" s="127" t="s">
        <v>2434</v>
      </c>
      <c r="E320" s="127" t="s">
        <v>2435</v>
      </c>
    </row>
    <row r="321" spans="1:5" ht="21.75" thickBot="1">
      <c r="A321" s="125">
        <v>317</v>
      </c>
      <c r="B321" s="126" t="s">
        <v>1335</v>
      </c>
      <c r="C321" s="126" t="s">
        <v>2436</v>
      </c>
      <c r="D321" s="127" t="s">
        <v>2437</v>
      </c>
      <c r="E321" s="127" t="s">
        <v>2438</v>
      </c>
    </row>
    <row r="322" spans="1:5" ht="21.75" thickBot="1">
      <c r="A322" s="128">
        <v>318</v>
      </c>
      <c r="B322" s="129" t="s">
        <v>1336</v>
      </c>
      <c r="C322" s="129" t="s">
        <v>2439</v>
      </c>
      <c r="D322" s="131" t="s">
        <v>2440</v>
      </c>
      <c r="E322" s="131" t="s">
        <v>2441</v>
      </c>
    </row>
    <row r="323" spans="1:5" ht="21.75" thickBot="1">
      <c r="A323" s="128">
        <v>319</v>
      </c>
      <c r="B323" s="129" t="s">
        <v>1336</v>
      </c>
      <c r="C323" s="129" t="s">
        <v>2442</v>
      </c>
      <c r="D323" s="131" t="s">
        <v>2443</v>
      </c>
      <c r="E323" s="131" t="s">
        <v>2444</v>
      </c>
    </row>
    <row r="324" spans="1:5" ht="21.75" thickBot="1">
      <c r="A324" s="128">
        <v>320</v>
      </c>
      <c r="B324" s="129" t="s">
        <v>364</v>
      </c>
      <c r="C324" s="129" t="s">
        <v>2445</v>
      </c>
      <c r="D324" s="131" t="s">
        <v>2446</v>
      </c>
      <c r="E324" s="131" t="s">
        <v>2447</v>
      </c>
    </row>
    <row r="325" spans="1:5" ht="21.75" thickBot="1">
      <c r="A325" s="125">
        <v>321</v>
      </c>
      <c r="B325" s="126" t="s">
        <v>66</v>
      </c>
      <c r="C325" s="126" t="s">
        <v>2448</v>
      </c>
      <c r="D325" s="127" t="s">
        <v>2449</v>
      </c>
      <c r="E325" s="127" t="s">
        <v>2450</v>
      </c>
    </row>
    <row r="326" spans="1:5" ht="21.75" thickBot="1">
      <c r="A326" s="125">
        <v>322</v>
      </c>
      <c r="B326" s="126" t="s">
        <v>69</v>
      </c>
      <c r="C326" s="126" t="s">
        <v>2451</v>
      </c>
      <c r="D326" s="127" t="s">
        <v>2452</v>
      </c>
      <c r="E326" s="127" t="s">
        <v>2453</v>
      </c>
    </row>
    <row r="327" spans="1:5" ht="21.75" thickBot="1">
      <c r="A327" s="125">
        <v>323</v>
      </c>
      <c r="B327" s="126" t="s">
        <v>70</v>
      </c>
      <c r="C327" s="126" t="s">
        <v>2454</v>
      </c>
      <c r="D327" s="127" t="s">
        <v>2455</v>
      </c>
      <c r="E327" s="127" t="s">
        <v>2456</v>
      </c>
    </row>
    <row r="328" spans="1:5" ht="21.75" thickBot="1">
      <c r="A328" s="125">
        <v>324</v>
      </c>
      <c r="B328" s="126" t="s">
        <v>71</v>
      </c>
      <c r="C328" s="126" t="s">
        <v>2457</v>
      </c>
      <c r="D328" s="127" t="s">
        <v>2458</v>
      </c>
      <c r="E328" s="127" t="s">
        <v>2459</v>
      </c>
    </row>
    <row r="329" spans="1:5" ht="21.75" thickBot="1">
      <c r="A329" s="125">
        <v>325</v>
      </c>
      <c r="B329" s="126" t="s">
        <v>71</v>
      </c>
      <c r="C329" s="126" t="s">
        <v>2460</v>
      </c>
      <c r="D329" s="127" t="s">
        <v>2461</v>
      </c>
      <c r="E329" s="127" t="s">
        <v>2462</v>
      </c>
    </row>
    <row r="330" spans="1:5" ht="21.75" thickBot="1">
      <c r="A330" s="128">
        <v>326</v>
      </c>
      <c r="B330" s="129" t="s">
        <v>2463</v>
      </c>
      <c r="C330" s="129" t="s">
        <v>2464</v>
      </c>
      <c r="D330" s="131" t="s">
        <v>2465</v>
      </c>
      <c r="E330" s="131" t="s">
        <v>2466</v>
      </c>
    </row>
    <row r="331" spans="1:5" ht="21.75" thickBot="1">
      <c r="A331" s="128">
        <v>327</v>
      </c>
      <c r="B331" s="129" t="s">
        <v>2463</v>
      </c>
      <c r="C331" s="129" t="s">
        <v>2467</v>
      </c>
      <c r="D331" s="131" t="s">
        <v>2468</v>
      </c>
      <c r="E331" s="131" t="s">
        <v>2469</v>
      </c>
    </row>
    <row r="332" spans="1:5" ht="21.75" thickBot="1">
      <c r="A332" s="125">
        <v>328</v>
      </c>
      <c r="B332" s="126" t="s">
        <v>2470</v>
      </c>
      <c r="C332" s="126" t="s">
        <v>2471</v>
      </c>
      <c r="D332" s="127" t="s">
        <v>2472</v>
      </c>
      <c r="E332" s="127" t="s">
        <v>2473</v>
      </c>
    </row>
    <row r="333" spans="1:5" ht="21.75" thickBot="1">
      <c r="A333" s="125">
        <v>329</v>
      </c>
      <c r="B333" s="126" t="s">
        <v>2470</v>
      </c>
      <c r="C333" s="126" t="s">
        <v>2474</v>
      </c>
      <c r="D333" s="127" t="s">
        <v>2475</v>
      </c>
      <c r="E333" s="127" t="s">
        <v>2476</v>
      </c>
    </row>
    <row r="334" spans="1:5" ht="21.75" thickBot="1">
      <c r="A334" s="125">
        <v>330</v>
      </c>
      <c r="B334" s="126" t="s">
        <v>144</v>
      </c>
      <c r="C334" s="126" t="s">
        <v>2477</v>
      </c>
      <c r="D334" s="127" t="s">
        <v>2478</v>
      </c>
      <c r="E334" s="127" t="s">
        <v>2479</v>
      </c>
    </row>
    <row r="335" spans="1:5" ht="21.75" thickBot="1">
      <c r="A335" s="125">
        <v>331</v>
      </c>
      <c r="B335" s="126" t="s">
        <v>144</v>
      </c>
      <c r="C335" s="126" t="s">
        <v>2480</v>
      </c>
      <c r="D335" s="127" t="s">
        <v>2481</v>
      </c>
      <c r="E335" s="127" t="s">
        <v>2482</v>
      </c>
    </row>
    <row r="336" spans="1:5" ht="21.75" thickBot="1">
      <c r="A336" s="125">
        <v>332</v>
      </c>
      <c r="B336" s="126" t="s">
        <v>145</v>
      </c>
      <c r="C336" s="126" t="s">
        <v>2483</v>
      </c>
      <c r="D336" s="127" t="s">
        <v>2484</v>
      </c>
      <c r="E336" s="127" t="s">
        <v>2485</v>
      </c>
    </row>
    <row r="337" spans="1:5" ht="21.75" thickBot="1">
      <c r="A337" s="125">
        <v>333</v>
      </c>
      <c r="B337" s="126" t="s">
        <v>145</v>
      </c>
      <c r="C337" s="126" t="s">
        <v>2486</v>
      </c>
      <c r="D337" s="127" t="s">
        <v>2487</v>
      </c>
      <c r="E337" s="127" t="s">
        <v>2488</v>
      </c>
    </row>
    <row r="338" spans="1:5" ht="21.75" thickBot="1">
      <c r="A338" s="125">
        <v>334</v>
      </c>
      <c r="B338" s="126" t="s">
        <v>149</v>
      </c>
      <c r="C338" s="126" t="s">
        <v>2489</v>
      </c>
      <c r="D338" s="127" t="s">
        <v>2490</v>
      </c>
      <c r="E338" s="127" t="s">
        <v>2491</v>
      </c>
    </row>
    <row r="339" spans="1:5" ht="32.25" thickBot="1">
      <c r="A339" s="125">
        <v>335</v>
      </c>
      <c r="B339" s="126" t="s">
        <v>149</v>
      </c>
      <c r="C339" s="126" t="s">
        <v>2492</v>
      </c>
      <c r="D339" s="127" t="s">
        <v>2493</v>
      </c>
      <c r="E339" s="127" t="s">
        <v>2494</v>
      </c>
    </row>
    <row r="340" spans="1:5" ht="32.25" thickBot="1">
      <c r="A340" s="125">
        <v>336</v>
      </c>
      <c r="B340" s="126" t="s">
        <v>146</v>
      </c>
      <c r="C340" s="126" t="s">
        <v>2495</v>
      </c>
      <c r="D340" s="127" t="s">
        <v>2496</v>
      </c>
      <c r="E340" s="127" t="s">
        <v>2497</v>
      </c>
    </row>
    <row r="341" spans="1:5" ht="32.25" thickBot="1">
      <c r="A341" s="125">
        <v>337</v>
      </c>
      <c r="B341" s="126" t="s">
        <v>146</v>
      </c>
      <c r="C341" s="126" t="s">
        <v>2498</v>
      </c>
      <c r="D341" s="127" t="s">
        <v>2499</v>
      </c>
      <c r="E341" s="127" t="s">
        <v>2500</v>
      </c>
    </row>
    <row r="342" spans="1:5" ht="32.25" thickBot="1">
      <c r="A342" s="125">
        <v>338</v>
      </c>
      <c r="B342" s="126" t="s">
        <v>2501</v>
      </c>
      <c r="C342" s="126" t="s">
        <v>365</v>
      </c>
      <c r="D342" s="127" t="s">
        <v>2502</v>
      </c>
      <c r="E342" s="127" t="s">
        <v>2503</v>
      </c>
    </row>
    <row r="343" spans="1:5" ht="32.25" thickBot="1">
      <c r="A343" s="125">
        <v>339</v>
      </c>
      <c r="B343" s="126" t="s">
        <v>2501</v>
      </c>
      <c r="C343" s="126" t="s">
        <v>2504</v>
      </c>
      <c r="D343" s="127" t="s">
        <v>2505</v>
      </c>
      <c r="E343" s="127" t="s">
        <v>2506</v>
      </c>
    </row>
    <row r="344" spans="1:5" ht="21.75" thickBot="1">
      <c r="A344" s="125">
        <v>340</v>
      </c>
      <c r="B344" s="126" t="s">
        <v>147</v>
      </c>
      <c r="C344" s="126" t="s">
        <v>2507</v>
      </c>
      <c r="D344" s="127" t="s">
        <v>2508</v>
      </c>
      <c r="E344" s="127" t="s">
        <v>2509</v>
      </c>
    </row>
    <row r="345" spans="1:5" ht="21.75" thickBot="1">
      <c r="A345" s="125">
        <v>341</v>
      </c>
      <c r="B345" s="126" t="s">
        <v>147</v>
      </c>
      <c r="C345" s="126" t="s">
        <v>2510</v>
      </c>
      <c r="D345" s="127" t="s">
        <v>2511</v>
      </c>
      <c r="E345" s="127" t="s">
        <v>2512</v>
      </c>
    </row>
    <row r="346" spans="1:5" ht="32.25" thickBot="1">
      <c r="A346" s="125">
        <v>342</v>
      </c>
      <c r="B346" s="126" t="s">
        <v>148</v>
      </c>
      <c r="C346" s="126" t="s">
        <v>2513</v>
      </c>
      <c r="D346" s="127" t="s">
        <v>2514</v>
      </c>
      <c r="E346" s="127" t="s">
        <v>2515</v>
      </c>
    </row>
    <row r="347" spans="1:5" ht="21.75" thickBot="1">
      <c r="A347" s="125">
        <v>343</v>
      </c>
      <c r="B347" s="126" t="s">
        <v>148</v>
      </c>
      <c r="C347" s="126" t="s">
        <v>2516</v>
      </c>
      <c r="D347" s="127" t="s">
        <v>2517</v>
      </c>
      <c r="E347" s="127" t="s">
        <v>2518</v>
      </c>
    </row>
    <row r="348" spans="1:5" ht="21.75" thickBot="1">
      <c r="A348" s="125">
        <v>344</v>
      </c>
      <c r="B348" s="126" t="s">
        <v>151</v>
      </c>
      <c r="C348" s="126" t="s">
        <v>2519</v>
      </c>
      <c r="D348" s="127" t="s">
        <v>2520</v>
      </c>
      <c r="E348" s="127" t="s">
        <v>2521</v>
      </c>
    </row>
    <row r="349" spans="1:5" ht="32.25" thickBot="1">
      <c r="A349" s="125">
        <v>345</v>
      </c>
      <c r="B349" s="126" t="s">
        <v>151</v>
      </c>
      <c r="C349" s="126" t="s">
        <v>2522</v>
      </c>
      <c r="D349" s="127" t="s">
        <v>2523</v>
      </c>
      <c r="E349" s="127" t="s">
        <v>2524</v>
      </c>
    </row>
    <row r="350" spans="1:5" ht="21.75" thickBot="1">
      <c r="A350" s="125">
        <v>346</v>
      </c>
      <c r="B350" s="126" t="s">
        <v>151</v>
      </c>
      <c r="C350" s="126" t="s">
        <v>2525</v>
      </c>
      <c r="D350" s="127" t="s">
        <v>2526</v>
      </c>
      <c r="E350" s="127" t="s">
        <v>2527</v>
      </c>
    </row>
    <row r="351" spans="1:5" ht="32.25" thickBot="1">
      <c r="A351" s="125">
        <v>347</v>
      </c>
      <c r="B351" s="126" t="s">
        <v>2528</v>
      </c>
      <c r="C351" s="126" t="s">
        <v>2529</v>
      </c>
      <c r="D351" s="127" t="s">
        <v>2530</v>
      </c>
      <c r="E351" s="127" t="s">
        <v>2531</v>
      </c>
    </row>
    <row r="352" spans="1:5" ht="21.75" thickBot="1">
      <c r="A352" s="125">
        <v>348</v>
      </c>
      <c r="B352" s="126" t="s">
        <v>2528</v>
      </c>
      <c r="C352" s="126" t="s">
        <v>2532</v>
      </c>
      <c r="D352" s="127" t="s">
        <v>2533</v>
      </c>
      <c r="E352" s="127" t="s">
        <v>2534</v>
      </c>
    </row>
    <row r="353" spans="1:5" ht="32.25" thickBot="1">
      <c r="A353" s="125">
        <v>349</v>
      </c>
      <c r="B353" s="126" t="s">
        <v>2535</v>
      </c>
      <c r="C353" s="126" t="s">
        <v>2536</v>
      </c>
      <c r="D353" s="127" t="s">
        <v>2537</v>
      </c>
      <c r="E353" s="127" t="s">
        <v>2538</v>
      </c>
    </row>
    <row r="354" spans="1:5" ht="21.75" thickBot="1">
      <c r="A354" s="125">
        <v>350</v>
      </c>
      <c r="B354" s="126" t="s">
        <v>2535</v>
      </c>
      <c r="C354" s="126" t="s">
        <v>2539</v>
      </c>
      <c r="D354" s="127" t="s">
        <v>2540</v>
      </c>
      <c r="E354" s="127" t="s">
        <v>2541</v>
      </c>
    </row>
    <row r="355" spans="1:5" ht="21.75" thickBot="1">
      <c r="A355" s="125">
        <v>351</v>
      </c>
      <c r="B355" s="126" t="s">
        <v>2542</v>
      </c>
      <c r="C355" s="126" t="s">
        <v>2543</v>
      </c>
      <c r="D355" s="127" t="s">
        <v>2544</v>
      </c>
      <c r="E355" s="127" t="s">
        <v>2545</v>
      </c>
    </row>
    <row r="356" spans="1:5" ht="21.75" thickBot="1">
      <c r="A356" s="125">
        <v>352</v>
      </c>
      <c r="B356" s="126" t="s">
        <v>2542</v>
      </c>
      <c r="C356" s="126" t="s">
        <v>2546</v>
      </c>
      <c r="D356" s="127" t="s">
        <v>2547</v>
      </c>
      <c r="E356" s="127" t="s">
        <v>2548</v>
      </c>
    </row>
    <row r="357" spans="1:5" ht="32.25" thickBot="1">
      <c r="A357" s="125">
        <v>353</v>
      </c>
      <c r="B357" s="126" t="s">
        <v>150</v>
      </c>
      <c r="C357" s="126" t="s">
        <v>2549</v>
      </c>
      <c r="D357" s="127" t="s">
        <v>2550</v>
      </c>
      <c r="E357" s="127" t="s">
        <v>2551</v>
      </c>
    </row>
    <row r="358" spans="1:5" ht="32.25" thickBot="1">
      <c r="A358" s="125">
        <v>354</v>
      </c>
      <c r="B358" s="126" t="s">
        <v>150</v>
      </c>
      <c r="C358" s="126" t="s">
        <v>2552</v>
      </c>
      <c r="D358" s="127" t="s">
        <v>2553</v>
      </c>
      <c r="E358" s="127" t="s">
        <v>2554</v>
      </c>
    </row>
    <row r="359" spans="1:5" ht="21.75" thickBot="1">
      <c r="A359" s="125">
        <v>355</v>
      </c>
      <c r="B359" s="126" t="s">
        <v>190</v>
      </c>
      <c r="C359" s="126" t="s">
        <v>2555</v>
      </c>
      <c r="D359" s="127" t="s">
        <v>2556</v>
      </c>
      <c r="E359" s="127" t="s">
        <v>2557</v>
      </c>
    </row>
    <row r="360" spans="1:5" ht="21.75" thickBot="1">
      <c r="A360" s="125">
        <v>356</v>
      </c>
      <c r="B360" s="126" t="s">
        <v>190</v>
      </c>
      <c r="C360" s="126" t="s">
        <v>2558</v>
      </c>
      <c r="D360" s="127" t="s">
        <v>2559</v>
      </c>
      <c r="E360" s="127" t="s">
        <v>2560</v>
      </c>
    </row>
    <row r="361" spans="1:5" ht="21.75" thickBot="1">
      <c r="A361" s="125">
        <v>357</v>
      </c>
      <c r="B361" s="126" t="s">
        <v>2561</v>
      </c>
      <c r="C361" s="126" t="s">
        <v>2562</v>
      </c>
      <c r="D361" s="127" t="s">
        <v>2563</v>
      </c>
      <c r="E361" s="127" t="s">
        <v>2564</v>
      </c>
    </row>
    <row r="362" spans="1:5" ht="21.75" thickBot="1">
      <c r="A362" s="125">
        <v>358</v>
      </c>
      <c r="B362" s="126" t="s">
        <v>2561</v>
      </c>
      <c r="C362" s="126" t="s">
        <v>2565</v>
      </c>
      <c r="D362" s="127" t="s">
        <v>2566</v>
      </c>
      <c r="E362" s="127" t="s">
        <v>2567</v>
      </c>
    </row>
    <row r="363" spans="1:5" ht="21.75" thickBot="1">
      <c r="A363" s="125">
        <v>359</v>
      </c>
      <c r="B363" s="126" t="s">
        <v>183</v>
      </c>
      <c r="C363" s="126" t="s">
        <v>2568</v>
      </c>
      <c r="D363" s="127" t="s">
        <v>2569</v>
      </c>
      <c r="E363" s="127" t="s">
        <v>2570</v>
      </c>
    </row>
    <row r="364" spans="1:5" ht="21.75" thickBot="1">
      <c r="A364" s="125">
        <v>360</v>
      </c>
      <c r="B364" s="126" t="s">
        <v>183</v>
      </c>
      <c r="C364" s="126" t="s">
        <v>2571</v>
      </c>
      <c r="D364" s="127" t="s">
        <v>2572</v>
      </c>
      <c r="E364" s="127" t="s">
        <v>2573</v>
      </c>
    </row>
    <row r="365" spans="1:5" ht="21.75" thickBot="1">
      <c r="A365" s="128">
        <v>361</v>
      </c>
      <c r="B365" s="129" t="s">
        <v>1425</v>
      </c>
      <c r="C365" s="129" t="s">
        <v>2574</v>
      </c>
      <c r="D365" s="131" t="s">
        <v>2575</v>
      </c>
      <c r="E365" s="131" t="s">
        <v>2576</v>
      </c>
    </row>
    <row r="366" spans="1:5" ht="32.25" thickBot="1">
      <c r="A366" s="128">
        <v>362</v>
      </c>
      <c r="B366" s="129" t="s">
        <v>1425</v>
      </c>
      <c r="C366" s="129" t="s">
        <v>2577</v>
      </c>
      <c r="D366" s="131" t="s">
        <v>2578</v>
      </c>
      <c r="E366" s="131" t="s">
        <v>2579</v>
      </c>
    </row>
    <row r="367" spans="1:5" ht="21.75" thickBot="1">
      <c r="A367" s="125">
        <v>363</v>
      </c>
      <c r="B367" s="126" t="s">
        <v>185</v>
      </c>
      <c r="C367" s="126" t="s">
        <v>2580</v>
      </c>
      <c r="D367" s="127" t="s">
        <v>2581</v>
      </c>
      <c r="E367" s="127" t="s">
        <v>2582</v>
      </c>
    </row>
    <row r="368" spans="1:5" ht="21.75" thickBot="1">
      <c r="A368" s="125">
        <v>364</v>
      </c>
      <c r="B368" s="126" t="s">
        <v>185</v>
      </c>
      <c r="C368" s="126" t="s">
        <v>2583</v>
      </c>
      <c r="D368" s="127" t="s">
        <v>2584</v>
      </c>
      <c r="E368" s="127" t="s">
        <v>2585</v>
      </c>
    </row>
    <row r="369" spans="1:5" ht="21.75" thickBot="1">
      <c r="A369" s="125">
        <v>365</v>
      </c>
      <c r="B369" s="126" t="s">
        <v>185</v>
      </c>
      <c r="C369" s="126" t="s">
        <v>2586</v>
      </c>
      <c r="D369" s="127" t="s">
        <v>2587</v>
      </c>
      <c r="E369" s="127" t="s">
        <v>2570</v>
      </c>
    </row>
    <row r="370" spans="1:5" ht="21.75" thickBot="1">
      <c r="A370" s="128">
        <v>366</v>
      </c>
      <c r="B370" s="129" t="s">
        <v>2588</v>
      </c>
      <c r="C370" s="129" t="s">
        <v>167</v>
      </c>
      <c r="D370" s="131" t="s">
        <v>2589</v>
      </c>
      <c r="E370" s="131" t="s">
        <v>2590</v>
      </c>
    </row>
    <row r="371" spans="1:5" ht="21.75" thickBot="1">
      <c r="A371" s="128">
        <v>367</v>
      </c>
      <c r="B371" s="129" t="s">
        <v>2588</v>
      </c>
      <c r="C371" s="129" t="s">
        <v>168</v>
      </c>
      <c r="D371" s="131" t="s">
        <v>2591</v>
      </c>
      <c r="E371" s="131" t="s">
        <v>2592</v>
      </c>
    </row>
    <row r="372" spans="1:5" ht="21.75" thickBot="1">
      <c r="A372" s="128">
        <v>368</v>
      </c>
      <c r="B372" s="129" t="s">
        <v>2593</v>
      </c>
      <c r="C372" s="129" t="s">
        <v>2594</v>
      </c>
      <c r="D372" s="131" t="s">
        <v>2595</v>
      </c>
      <c r="E372" s="131" t="s">
        <v>2596</v>
      </c>
    </row>
    <row r="373" spans="1:5" ht="21.75" thickBot="1">
      <c r="A373" s="128">
        <v>369</v>
      </c>
      <c r="B373" s="129" t="s">
        <v>2593</v>
      </c>
      <c r="C373" s="129" t="s">
        <v>2597</v>
      </c>
      <c r="D373" s="131" t="s">
        <v>2598</v>
      </c>
      <c r="E373" s="131" t="s">
        <v>2599</v>
      </c>
    </row>
    <row r="374" spans="1:5" ht="21.75" thickBot="1">
      <c r="A374" s="125">
        <v>370</v>
      </c>
      <c r="B374" s="126" t="s">
        <v>2600</v>
      </c>
      <c r="C374" s="126" t="s">
        <v>2601</v>
      </c>
      <c r="D374" s="127" t="s">
        <v>2602</v>
      </c>
      <c r="E374" s="127" t="s">
        <v>2603</v>
      </c>
    </row>
    <row r="375" spans="1:5" ht="21.75" thickBot="1">
      <c r="A375" s="125">
        <v>371</v>
      </c>
      <c r="B375" s="126" t="s">
        <v>2600</v>
      </c>
      <c r="C375" s="126" t="s">
        <v>2604</v>
      </c>
      <c r="D375" s="127" t="s">
        <v>2605</v>
      </c>
      <c r="E375" s="127" t="s">
        <v>2606</v>
      </c>
    </row>
    <row r="376" spans="1:5" ht="13.5" thickBot="1">
      <c r="A376" s="128">
        <v>372</v>
      </c>
      <c r="B376" s="129" t="s">
        <v>184</v>
      </c>
      <c r="C376" s="129" t="s">
        <v>1460</v>
      </c>
      <c r="D376" s="131" t="s">
        <v>2607</v>
      </c>
      <c r="E376" s="131" t="s">
        <v>2608</v>
      </c>
    </row>
    <row r="377" spans="1:5" ht="21.75" thickBot="1">
      <c r="A377" s="128">
        <v>373</v>
      </c>
      <c r="B377" s="129" t="s">
        <v>1426</v>
      </c>
      <c r="C377" s="129" t="s">
        <v>2609</v>
      </c>
      <c r="D377" s="131" t="s">
        <v>2610</v>
      </c>
      <c r="E377" s="131" t="s">
        <v>2611</v>
      </c>
    </row>
    <row r="378" spans="1:5" ht="21.75" thickBot="1">
      <c r="A378" s="128">
        <v>374</v>
      </c>
      <c r="B378" s="129" t="s">
        <v>1426</v>
      </c>
      <c r="C378" s="129" t="s">
        <v>2612</v>
      </c>
      <c r="D378" s="131" t="s">
        <v>2613</v>
      </c>
      <c r="E378" s="131" t="s">
        <v>2614</v>
      </c>
    </row>
    <row r="379" spans="1:5" ht="21.75" thickBot="1">
      <c r="A379" s="125">
        <v>375</v>
      </c>
      <c r="B379" s="126" t="s">
        <v>2615</v>
      </c>
      <c r="C379" s="126" t="s">
        <v>2616</v>
      </c>
      <c r="D379" s="127" t="s">
        <v>2617</v>
      </c>
      <c r="E379" s="127" t="s">
        <v>2618</v>
      </c>
    </row>
    <row r="380" spans="1:5" ht="32.25" thickBot="1">
      <c r="A380" s="125">
        <v>376</v>
      </c>
      <c r="B380" s="126" t="s">
        <v>186</v>
      </c>
      <c r="C380" s="126" t="s">
        <v>2619</v>
      </c>
      <c r="D380" s="127" t="s">
        <v>2620</v>
      </c>
      <c r="E380" s="127" t="s">
        <v>2621</v>
      </c>
    </row>
    <row r="381" spans="1:5" ht="21.75" thickBot="1">
      <c r="A381" s="125">
        <v>377</v>
      </c>
      <c r="B381" s="126" t="s">
        <v>187</v>
      </c>
      <c r="C381" s="126" t="s">
        <v>2622</v>
      </c>
      <c r="D381" s="127" t="s">
        <v>2623</v>
      </c>
      <c r="E381" s="127" t="s">
        <v>2624</v>
      </c>
    </row>
    <row r="382" spans="1:5" ht="21.75" thickBot="1">
      <c r="A382" s="125">
        <v>378</v>
      </c>
      <c r="B382" s="126" t="s">
        <v>187</v>
      </c>
      <c r="C382" s="126" t="s">
        <v>2625</v>
      </c>
      <c r="D382" s="127" t="s">
        <v>2626</v>
      </c>
      <c r="E382" s="127" t="s">
        <v>2627</v>
      </c>
    </row>
    <row r="383" spans="1:5" ht="21.75" thickBot="1">
      <c r="A383" s="125">
        <v>379</v>
      </c>
      <c r="B383" s="126" t="s">
        <v>2628</v>
      </c>
      <c r="C383" s="126" t="s">
        <v>2629</v>
      </c>
      <c r="D383" s="127" t="s">
        <v>2630</v>
      </c>
      <c r="E383" s="127" t="s">
        <v>2631</v>
      </c>
    </row>
    <row r="384" spans="1:5" ht="21.75" thickBot="1">
      <c r="A384" s="128">
        <v>380</v>
      </c>
      <c r="B384" s="129" t="s">
        <v>188</v>
      </c>
      <c r="C384" s="129" t="s">
        <v>2632</v>
      </c>
      <c r="D384" s="131" t="s">
        <v>2633</v>
      </c>
      <c r="E384" s="131" t="s">
        <v>2634</v>
      </c>
    </row>
    <row r="385" spans="1:5" ht="21.75" thickBot="1">
      <c r="A385" s="125">
        <v>381</v>
      </c>
      <c r="B385" s="126" t="s">
        <v>189</v>
      </c>
      <c r="C385" s="126" t="s">
        <v>2635</v>
      </c>
      <c r="D385" s="127" t="s">
        <v>2636</v>
      </c>
      <c r="E385" s="127" t="s">
        <v>2637</v>
      </c>
    </row>
    <row r="386" spans="1:5" ht="21.75" thickBot="1">
      <c r="A386" s="125">
        <v>382</v>
      </c>
      <c r="B386" s="126" t="s">
        <v>189</v>
      </c>
      <c r="C386" s="126" t="s">
        <v>2638</v>
      </c>
      <c r="D386" s="127" t="s">
        <v>2639</v>
      </c>
      <c r="E386" s="127" t="s">
        <v>2640</v>
      </c>
    </row>
    <row r="387" spans="1:5" ht="21.75" thickBot="1">
      <c r="A387" s="128">
        <v>383</v>
      </c>
      <c r="B387" s="129" t="s">
        <v>120</v>
      </c>
      <c r="C387" s="129" t="s">
        <v>2641</v>
      </c>
      <c r="D387" s="131" t="s">
        <v>2642</v>
      </c>
      <c r="E387" s="131" t="s">
        <v>2643</v>
      </c>
    </row>
    <row r="388" spans="1:5" ht="21.75" thickBot="1">
      <c r="A388" s="128">
        <v>384</v>
      </c>
      <c r="B388" s="129" t="s">
        <v>120</v>
      </c>
      <c r="C388" s="129" t="s">
        <v>2644</v>
      </c>
      <c r="D388" s="131" t="s">
        <v>2645</v>
      </c>
      <c r="E388" s="131" t="s">
        <v>2646</v>
      </c>
    </row>
    <row r="389" spans="1:5" ht="21.75" thickBot="1">
      <c r="A389" s="128">
        <v>385</v>
      </c>
      <c r="B389" s="129" t="s">
        <v>116</v>
      </c>
      <c r="C389" s="129" t="s">
        <v>117</v>
      </c>
      <c r="D389" s="131" t="s">
        <v>2647</v>
      </c>
      <c r="E389" s="131" t="s">
        <v>2648</v>
      </c>
    </row>
    <row r="390" spans="1:5" ht="21.75" thickBot="1">
      <c r="A390" s="128">
        <v>386</v>
      </c>
      <c r="B390" s="129" t="s">
        <v>116</v>
      </c>
      <c r="C390" s="129" t="s">
        <v>2649</v>
      </c>
      <c r="D390" s="131" t="s">
        <v>2650</v>
      </c>
      <c r="E390" s="131" t="s">
        <v>2651</v>
      </c>
    </row>
    <row r="391" spans="1:5" ht="32.25" thickBot="1">
      <c r="A391" s="128">
        <v>387</v>
      </c>
      <c r="B391" s="129" t="s">
        <v>191</v>
      </c>
      <c r="C391" s="129" t="s">
        <v>2652</v>
      </c>
      <c r="D391" s="131" t="s">
        <v>2653</v>
      </c>
      <c r="E391" s="131" t="s">
        <v>2654</v>
      </c>
    </row>
    <row r="392" spans="1:5" ht="21.75" thickBot="1">
      <c r="A392" s="128">
        <v>388</v>
      </c>
      <c r="B392" s="129" t="s">
        <v>118</v>
      </c>
      <c r="C392" s="129" t="s">
        <v>2655</v>
      </c>
      <c r="D392" s="131" t="s">
        <v>2656</v>
      </c>
      <c r="E392" s="131" t="s">
        <v>2657</v>
      </c>
    </row>
    <row r="393" spans="1:5" ht="21.75" thickBot="1">
      <c r="A393" s="128">
        <v>389</v>
      </c>
      <c r="B393" s="129" t="s">
        <v>118</v>
      </c>
      <c r="C393" s="129" t="s">
        <v>2658</v>
      </c>
      <c r="D393" s="131" t="s">
        <v>2659</v>
      </c>
      <c r="E393" s="131" t="s">
        <v>2660</v>
      </c>
    </row>
    <row r="394" spans="1:5" ht="32.25" thickBot="1">
      <c r="A394" s="128">
        <v>390</v>
      </c>
      <c r="B394" s="129" t="s">
        <v>119</v>
      </c>
      <c r="C394" s="129" t="s">
        <v>2661</v>
      </c>
      <c r="D394" s="131" t="s">
        <v>2662</v>
      </c>
      <c r="E394" s="131" t="s">
        <v>2663</v>
      </c>
    </row>
    <row r="395" spans="1:5" ht="21.75" thickBot="1">
      <c r="A395" s="128">
        <v>391</v>
      </c>
      <c r="B395" s="132" t="s">
        <v>2664</v>
      </c>
      <c r="C395" s="132" t="s">
        <v>2665</v>
      </c>
      <c r="D395" s="133" t="s">
        <v>2666</v>
      </c>
      <c r="E395" s="133" t="s">
        <v>2667</v>
      </c>
    </row>
    <row r="396" spans="1:5" ht="21.75" thickBot="1">
      <c r="A396" s="128">
        <v>392</v>
      </c>
      <c r="B396" s="134" t="s">
        <v>2664</v>
      </c>
      <c r="C396" s="134" t="s">
        <v>2668</v>
      </c>
      <c r="D396" s="135" t="s">
        <v>2669</v>
      </c>
      <c r="E396" s="135" t="s">
        <v>2670</v>
      </c>
    </row>
    <row r="398" spans="1:5">
      <c r="B398" s="277"/>
      <c r="C398" s="275" t="s">
        <v>3017</v>
      </c>
    </row>
    <row r="399" spans="1:5" ht="15.75">
      <c r="B399" s="276" t="s">
        <v>2987</v>
      </c>
      <c r="C399" s="274">
        <f>392*150</f>
        <v>58800</v>
      </c>
    </row>
  </sheetData>
  <mergeCells count="3">
    <mergeCell ref="A2:E2"/>
    <mergeCell ref="D4:E4"/>
    <mergeCell ref="B1:D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2.75"/>
  <cols>
    <col min="1" max="1" width="72" style="31" customWidth="1"/>
  </cols>
  <sheetData>
    <row r="1" spans="1:1" ht="123.75" customHeight="1">
      <c r="A1" s="48" t="s">
        <v>2819</v>
      </c>
    </row>
  </sheetData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view="pageBreakPreview" workbookViewId="0">
      <selection activeCell="B9" sqref="B9"/>
    </sheetView>
  </sheetViews>
  <sheetFormatPr defaultRowHeight="12.75"/>
  <cols>
    <col min="1" max="1" width="5.28515625" customWidth="1"/>
    <col min="2" max="2" width="40" customWidth="1"/>
    <col min="3" max="3" width="10.140625" bestFit="1" customWidth="1"/>
    <col min="4" max="4" width="11.28515625" bestFit="1" customWidth="1"/>
    <col min="6" max="6" width="12.7109375" customWidth="1"/>
  </cols>
  <sheetData>
    <row r="1" spans="1:6" ht="18">
      <c r="B1" s="278" t="s">
        <v>459</v>
      </c>
      <c r="C1" s="278"/>
      <c r="D1" s="278"/>
      <c r="E1" s="24"/>
    </row>
    <row r="3" spans="1:6">
      <c r="A3" s="19"/>
      <c r="B3" s="279" t="s">
        <v>460</v>
      </c>
      <c r="C3" s="279"/>
      <c r="D3" s="279"/>
    </row>
    <row r="4" spans="1:6">
      <c r="A4" s="11"/>
      <c r="B4" s="1" t="s">
        <v>215</v>
      </c>
      <c r="C4" s="1" t="s">
        <v>216</v>
      </c>
      <c r="D4" s="20" t="s">
        <v>217</v>
      </c>
      <c r="E4" s="22"/>
      <c r="F4" s="23"/>
    </row>
    <row r="5" spans="1:6" ht="26.25" customHeight="1">
      <c r="A5" s="11">
        <v>1</v>
      </c>
      <c r="B5" s="3" t="s">
        <v>1427</v>
      </c>
      <c r="C5" s="197">
        <v>21361</v>
      </c>
      <c r="D5" s="197">
        <v>296698.3</v>
      </c>
      <c r="E5" s="4" t="s">
        <v>992</v>
      </c>
      <c r="F5" s="4"/>
    </row>
    <row r="6" spans="1:6">
      <c r="A6" s="11"/>
      <c r="B6" s="5"/>
      <c r="C6" s="16"/>
      <c r="D6" s="4"/>
      <c r="E6" s="4" t="s">
        <v>992</v>
      </c>
      <c r="F6" s="4"/>
    </row>
    <row r="7" spans="1:6" ht="15">
      <c r="A7" s="11"/>
      <c r="B7" s="21" t="s">
        <v>993</v>
      </c>
      <c r="C7" s="199">
        <f>SUM(C5:C6)</f>
        <v>21361</v>
      </c>
      <c r="D7" s="199">
        <v>296698.3</v>
      </c>
      <c r="E7" s="282"/>
      <c r="F7" s="282"/>
    </row>
    <row r="8" spans="1:6">
      <c r="A8" s="174"/>
      <c r="B8" s="200"/>
      <c r="C8" s="201"/>
      <c r="D8" s="201"/>
      <c r="E8" s="10"/>
      <c r="F8" s="10"/>
    </row>
    <row r="9" spans="1:6">
      <c r="A9" s="174"/>
      <c r="B9" s="200"/>
      <c r="C9" s="201"/>
      <c r="D9" s="201"/>
      <c r="E9" s="10"/>
      <c r="F9" s="10"/>
    </row>
  </sheetData>
  <mergeCells count="3">
    <mergeCell ref="E7:F7"/>
    <mergeCell ref="B3:D3"/>
    <mergeCell ref="B1:D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2"/>
  <sheetViews>
    <sheetView view="pageBreakPreview" topLeftCell="A40" zoomScale="110" zoomScaleSheetLayoutView="110" workbookViewId="0">
      <selection activeCell="D51" sqref="D51"/>
    </sheetView>
  </sheetViews>
  <sheetFormatPr defaultRowHeight="12.75"/>
  <cols>
    <col min="1" max="1" width="5.42578125" customWidth="1"/>
    <col min="2" max="2" width="29" customWidth="1"/>
    <col min="3" max="3" width="11.28515625" bestFit="1" customWidth="1"/>
    <col min="4" max="4" width="13.42578125" customWidth="1"/>
    <col min="6" max="6" width="10.28515625" bestFit="1" customWidth="1"/>
    <col min="8" max="8" width="16.28515625" customWidth="1"/>
  </cols>
  <sheetData>
    <row r="1" spans="1:8" ht="15">
      <c r="B1" s="284" t="s">
        <v>367</v>
      </c>
      <c r="C1" s="285"/>
      <c r="D1" s="285"/>
      <c r="E1" s="285"/>
    </row>
    <row r="3" spans="1:8">
      <c r="A3" s="11"/>
      <c r="B3" s="283" t="s">
        <v>462</v>
      </c>
      <c r="C3" s="283"/>
      <c r="D3" s="283"/>
    </row>
    <row r="4" spans="1:8">
      <c r="A4" s="11"/>
      <c r="B4" s="1" t="s">
        <v>215</v>
      </c>
      <c r="C4" s="1" t="s">
        <v>216</v>
      </c>
      <c r="D4" s="1" t="s">
        <v>217</v>
      </c>
    </row>
    <row r="5" spans="1:8">
      <c r="A5" s="17">
        <v>2</v>
      </c>
      <c r="B5" s="29" t="s">
        <v>212</v>
      </c>
      <c r="C5" s="30">
        <v>588</v>
      </c>
      <c r="D5" s="30">
        <v>2375</v>
      </c>
      <c r="G5" s="28"/>
      <c r="H5" s="51"/>
    </row>
    <row r="6" spans="1:8">
      <c r="A6" s="11">
        <v>1</v>
      </c>
      <c r="B6" s="2" t="s">
        <v>244</v>
      </c>
      <c r="C6" s="202">
        <v>1324</v>
      </c>
      <c r="D6" s="202">
        <v>5518</v>
      </c>
    </row>
    <row r="7" spans="1:8" s="90" customFormat="1">
      <c r="A7" s="17">
        <v>3</v>
      </c>
      <c r="B7" s="2" t="s">
        <v>859</v>
      </c>
      <c r="C7" s="27">
        <v>260</v>
      </c>
      <c r="D7" s="27">
        <v>1136</v>
      </c>
    </row>
    <row r="8" spans="1:8" s="90" customFormat="1">
      <c r="A8" s="11">
        <v>1</v>
      </c>
      <c r="B8" s="5" t="s">
        <v>245</v>
      </c>
      <c r="C8" s="202">
        <v>430</v>
      </c>
      <c r="D8" s="202">
        <v>5480</v>
      </c>
    </row>
    <row r="9" spans="1:8">
      <c r="A9" s="11">
        <v>2</v>
      </c>
      <c r="B9" s="2" t="s">
        <v>762</v>
      </c>
      <c r="C9" s="27">
        <v>535</v>
      </c>
      <c r="D9" s="27">
        <v>2278</v>
      </c>
    </row>
    <row r="10" spans="1:8" s="90" customFormat="1">
      <c r="A10" s="11">
        <v>1</v>
      </c>
      <c r="B10" s="2" t="s">
        <v>763</v>
      </c>
      <c r="C10" s="203">
        <v>569</v>
      </c>
      <c r="D10" s="202">
        <v>5812</v>
      </c>
    </row>
    <row r="11" spans="1:8">
      <c r="A11" s="11">
        <v>2</v>
      </c>
      <c r="B11" s="2" t="s">
        <v>475</v>
      </c>
      <c r="C11" s="203">
        <v>90</v>
      </c>
      <c r="D11" s="202">
        <v>360</v>
      </c>
    </row>
    <row r="12" spans="1:8">
      <c r="A12" s="11">
        <v>1</v>
      </c>
      <c r="B12" s="14" t="s">
        <v>345</v>
      </c>
      <c r="C12" s="204">
        <v>6678</v>
      </c>
      <c r="D12" s="204">
        <v>48677</v>
      </c>
      <c r="E12" t="s">
        <v>992</v>
      </c>
    </row>
    <row r="13" spans="1:8">
      <c r="A13" s="11">
        <v>2</v>
      </c>
      <c r="B13" s="2" t="s">
        <v>1390</v>
      </c>
      <c r="C13" s="203">
        <v>1044.4000000000001</v>
      </c>
      <c r="D13" s="203">
        <v>6944.5</v>
      </c>
    </row>
    <row r="14" spans="1:8">
      <c r="A14" s="11">
        <v>3</v>
      </c>
      <c r="B14" s="2" t="s">
        <v>766</v>
      </c>
      <c r="C14" s="203">
        <v>102</v>
      </c>
      <c r="D14" s="203">
        <v>592</v>
      </c>
    </row>
    <row r="15" spans="1:8">
      <c r="A15" s="11">
        <v>2</v>
      </c>
      <c r="B15" s="2" t="s">
        <v>765</v>
      </c>
      <c r="C15" s="203">
        <v>290</v>
      </c>
      <c r="D15" s="203">
        <v>1476</v>
      </c>
    </row>
    <row r="16" spans="1:8">
      <c r="A16" s="11">
        <v>1</v>
      </c>
      <c r="B16" s="5" t="s">
        <v>764</v>
      </c>
      <c r="C16" s="203">
        <v>1059</v>
      </c>
      <c r="D16" s="203">
        <v>11252</v>
      </c>
    </row>
    <row r="17" spans="1:8">
      <c r="A17" s="11">
        <v>3</v>
      </c>
      <c r="B17" s="2" t="s">
        <v>1391</v>
      </c>
      <c r="C17" s="203">
        <v>1019.5</v>
      </c>
      <c r="D17" s="203">
        <v>6329</v>
      </c>
    </row>
    <row r="18" spans="1:8">
      <c r="A18" s="11">
        <v>3</v>
      </c>
      <c r="B18" s="2" t="s">
        <v>767</v>
      </c>
      <c r="C18" s="203">
        <v>333</v>
      </c>
      <c r="D18" s="203">
        <v>1898</v>
      </c>
    </row>
    <row r="19" spans="1:8">
      <c r="A19" s="11">
        <v>3</v>
      </c>
      <c r="B19" s="2" t="s">
        <v>346</v>
      </c>
      <c r="C19" s="203">
        <v>402</v>
      </c>
      <c r="D19" s="203">
        <v>2679</v>
      </c>
    </row>
    <row r="20" spans="1:8">
      <c r="A20" s="11">
        <v>3</v>
      </c>
      <c r="B20" s="2" t="s">
        <v>768</v>
      </c>
      <c r="C20" s="203">
        <v>369</v>
      </c>
      <c r="D20" s="203">
        <v>1892</v>
      </c>
    </row>
    <row r="21" spans="1:8">
      <c r="A21" s="11">
        <v>1</v>
      </c>
      <c r="B21" s="2" t="s">
        <v>246</v>
      </c>
      <c r="C21" s="203">
        <v>802</v>
      </c>
      <c r="D21" s="203">
        <v>4707</v>
      </c>
    </row>
    <row r="22" spans="1:8" s="89" customFormat="1">
      <c r="A22" s="11">
        <v>3</v>
      </c>
      <c r="B22" s="2" t="s">
        <v>1393</v>
      </c>
      <c r="C22" s="203">
        <v>522.5</v>
      </c>
      <c r="D22" s="203">
        <v>201.3</v>
      </c>
    </row>
    <row r="23" spans="1:8">
      <c r="A23" s="11">
        <v>3</v>
      </c>
      <c r="B23" s="2" t="s">
        <v>769</v>
      </c>
      <c r="C23" s="203">
        <v>119</v>
      </c>
      <c r="D23" s="203">
        <v>588</v>
      </c>
    </row>
    <row r="24" spans="1:8">
      <c r="A24" s="11">
        <v>2</v>
      </c>
      <c r="B24" s="2" t="s">
        <v>967</v>
      </c>
      <c r="C24" s="203">
        <v>350</v>
      </c>
      <c r="D24" s="203">
        <v>3630</v>
      </c>
    </row>
    <row r="25" spans="1:8" s="89" customFormat="1">
      <c r="A25" s="11">
        <v>3</v>
      </c>
      <c r="B25" s="2" t="s">
        <v>247</v>
      </c>
      <c r="C25" s="203">
        <v>302</v>
      </c>
      <c r="D25" s="203">
        <v>976</v>
      </c>
    </row>
    <row r="26" spans="1:8">
      <c r="A26" s="11">
        <v>2</v>
      </c>
      <c r="B26" s="2" t="s">
        <v>770</v>
      </c>
      <c r="C26" s="203">
        <v>387</v>
      </c>
      <c r="D26" s="203">
        <v>1882</v>
      </c>
    </row>
    <row r="27" spans="1:8">
      <c r="A27" s="11">
        <v>2</v>
      </c>
      <c r="B27" s="2" t="s">
        <v>910</v>
      </c>
      <c r="C27" s="203">
        <v>651</v>
      </c>
      <c r="D27" s="203">
        <v>4341</v>
      </c>
    </row>
    <row r="28" spans="1:8">
      <c r="A28" s="11">
        <v>3</v>
      </c>
      <c r="B28" s="2" t="s">
        <v>348</v>
      </c>
      <c r="C28" s="203">
        <v>220</v>
      </c>
      <c r="D28" s="203">
        <v>900</v>
      </c>
      <c r="H28" s="226"/>
    </row>
    <row r="29" spans="1:8">
      <c r="A29" s="11">
        <v>1</v>
      </c>
      <c r="B29" s="5" t="s">
        <v>248</v>
      </c>
      <c r="C29" s="203">
        <v>645</v>
      </c>
      <c r="D29" s="203">
        <v>5146</v>
      </c>
    </row>
    <row r="30" spans="1:8">
      <c r="A30" s="11">
        <v>1</v>
      </c>
      <c r="B30" s="5" t="s">
        <v>349</v>
      </c>
      <c r="C30" s="203">
        <v>1629</v>
      </c>
      <c r="D30" s="203">
        <v>12286</v>
      </c>
      <c r="E30" t="s">
        <v>992</v>
      </c>
    </row>
    <row r="31" spans="1:8">
      <c r="A31" s="11">
        <v>1</v>
      </c>
      <c r="B31" s="5" t="s">
        <v>911</v>
      </c>
      <c r="C31" s="203">
        <v>735</v>
      </c>
      <c r="D31" s="203">
        <v>5960</v>
      </c>
    </row>
    <row r="32" spans="1:8" s="89" customFormat="1">
      <c r="A32" s="11">
        <v>3</v>
      </c>
      <c r="B32" s="2" t="s">
        <v>771</v>
      </c>
      <c r="C32" s="203">
        <v>508</v>
      </c>
      <c r="D32" s="203">
        <v>2540</v>
      </c>
    </row>
    <row r="33" spans="1:8">
      <c r="A33" s="11">
        <v>1</v>
      </c>
      <c r="B33" s="5" t="s">
        <v>969</v>
      </c>
      <c r="C33" s="203">
        <v>471</v>
      </c>
      <c r="D33" s="203">
        <v>2910</v>
      </c>
    </row>
    <row r="34" spans="1:8" s="90" customFormat="1">
      <c r="A34" s="11">
        <v>3</v>
      </c>
      <c r="B34" s="2" t="s">
        <v>957</v>
      </c>
      <c r="C34" s="203">
        <v>344</v>
      </c>
      <c r="D34" s="203">
        <v>2043</v>
      </c>
    </row>
    <row r="35" spans="1:8">
      <c r="A35" s="11">
        <v>1</v>
      </c>
      <c r="B35" s="5" t="s">
        <v>1007</v>
      </c>
      <c r="C35" s="203">
        <v>1187</v>
      </c>
      <c r="D35" s="203">
        <v>11818</v>
      </c>
    </row>
    <row r="36" spans="1:8">
      <c r="A36" s="11">
        <v>3</v>
      </c>
      <c r="B36" s="2" t="s">
        <v>1377</v>
      </c>
      <c r="C36" s="203">
        <v>78</v>
      </c>
      <c r="D36" s="203">
        <v>249</v>
      </c>
    </row>
    <row r="37" spans="1:8">
      <c r="A37" s="11">
        <v>3</v>
      </c>
      <c r="B37" s="2" t="s">
        <v>772</v>
      </c>
      <c r="C37" s="203">
        <v>345</v>
      </c>
      <c r="D37" s="203">
        <v>1912</v>
      </c>
    </row>
    <row r="38" spans="1:8">
      <c r="A38" s="11">
        <v>3</v>
      </c>
      <c r="B38" s="2" t="s">
        <v>249</v>
      </c>
      <c r="C38" s="203">
        <v>412</v>
      </c>
      <c r="D38" s="203">
        <v>1788</v>
      </c>
      <c r="H38" s="226"/>
    </row>
    <row r="39" spans="1:8">
      <c r="A39" s="11">
        <v>3</v>
      </c>
      <c r="B39" s="2" t="s">
        <v>250</v>
      </c>
      <c r="C39" s="203">
        <v>310</v>
      </c>
      <c r="D39" s="203">
        <v>3107</v>
      </c>
    </row>
    <row r="40" spans="1:8">
      <c r="A40" s="11">
        <v>1</v>
      </c>
      <c r="B40" s="5" t="s">
        <v>251</v>
      </c>
      <c r="C40" s="203">
        <v>1205</v>
      </c>
      <c r="D40" s="203">
        <v>11052</v>
      </c>
    </row>
    <row r="41" spans="1:8">
      <c r="A41" s="11">
        <v>3</v>
      </c>
      <c r="B41" s="2" t="s">
        <v>350</v>
      </c>
      <c r="C41" s="203">
        <v>1691</v>
      </c>
      <c r="D41" s="203">
        <v>6125</v>
      </c>
    </row>
    <row r="42" spans="1:8">
      <c r="A42" s="11">
        <v>3</v>
      </c>
      <c r="B42" s="2" t="s">
        <v>1010</v>
      </c>
      <c r="C42" s="203">
        <v>390</v>
      </c>
      <c r="D42" s="203">
        <v>1391</v>
      </c>
    </row>
    <row r="43" spans="1:8">
      <c r="A43" s="11">
        <v>3</v>
      </c>
      <c r="B43" s="2" t="s">
        <v>773</v>
      </c>
      <c r="C43" s="203">
        <v>350</v>
      </c>
      <c r="D43" s="203">
        <v>1906</v>
      </c>
    </row>
    <row r="44" spans="1:8">
      <c r="A44" s="11">
        <v>3</v>
      </c>
      <c r="B44" s="2" t="s">
        <v>1008</v>
      </c>
      <c r="C44" s="203">
        <v>237</v>
      </c>
      <c r="D44" s="203">
        <v>1389</v>
      </c>
    </row>
    <row r="45" spans="1:8">
      <c r="A45" s="11">
        <v>3</v>
      </c>
      <c r="B45" s="2" t="s">
        <v>351</v>
      </c>
      <c r="C45" s="203">
        <v>979</v>
      </c>
      <c r="D45" s="203">
        <v>4334</v>
      </c>
    </row>
    <row r="46" spans="1:8">
      <c r="A46" s="11">
        <v>3</v>
      </c>
      <c r="B46" s="2" t="s">
        <v>252</v>
      </c>
      <c r="C46" s="203">
        <v>725</v>
      </c>
      <c r="D46" s="203">
        <v>3909</v>
      </c>
    </row>
    <row r="47" spans="1:8">
      <c r="A47" s="11">
        <v>3</v>
      </c>
      <c r="B47" s="2" t="s">
        <v>1374</v>
      </c>
      <c r="C47" s="203">
        <v>243</v>
      </c>
      <c r="D47" s="203">
        <v>1404</v>
      </c>
    </row>
    <row r="48" spans="1:8">
      <c r="A48" s="11">
        <v>3</v>
      </c>
      <c r="B48" s="2" t="s">
        <v>253</v>
      </c>
      <c r="C48" s="203">
        <v>364</v>
      </c>
      <c r="D48" s="203">
        <v>2034.5</v>
      </c>
    </row>
    <row r="49" spans="1:5" ht="51">
      <c r="A49" s="110">
        <v>1</v>
      </c>
      <c r="B49" s="112" t="s">
        <v>2825</v>
      </c>
      <c r="C49" s="205"/>
      <c r="D49" s="205">
        <v>25901</v>
      </c>
    </row>
    <row r="50" spans="1:5" ht="38.25">
      <c r="A50" s="110">
        <v>1</v>
      </c>
      <c r="B50" s="112" t="s">
        <v>2824</v>
      </c>
      <c r="C50" s="205"/>
      <c r="D50" s="205">
        <f>4621+2934</f>
        <v>7555</v>
      </c>
    </row>
    <row r="51" spans="1:5">
      <c r="A51" s="11">
        <v>2</v>
      </c>
      <c r="B51" s="2" t="s">
        <v>852</v>
      </c>
      <c r="C51" s="206">
        <v>792</v>
      </c>
      <c r="D51" s="206">
        <v>9360</v>
      </c>
    </row>
    <row r="52" spans="1:5">
      <c r="A52" s="11">
        <v>3</v>
      </c>
      <c r="B52" s="2" t="s">
        <v>254</v>
      </c>
      <c r="C52" s="203">
        <v>736</v>
      </c>
      <c r="D52" s="203">
        <v>3745</v>
      </c>
    </row>
    <row r="53" spans="1:5">
      <c r="A53" s="11">
        <v>1</v>
      </c>
      <c r="B53" s="2" t="s">
        <v>774</v>
      </c>
      <c r="C53" s="203">
        <v>449</v>
      </c>
      <c r="D53" s="203">
        <v>2408</v>
      </c>
    </row>
    <row r="54" spans="1:5">
      <c r="A54" s="11">
        <v>3</v>
      </c>
      <c r="B54" s="2" t="s">
        <v>260</v>
      </c>
      <c r="C54" s="203">
        <v>189.5</v>
      </c>
      <c r="D54" s="203">
        <v>682.2</v>
      </c>
    </row>
    <row r="55" spans="1:5">
      <c r="A55" s="11">
        <v>3</v>
      </c>
      <c r="B55" s="2" t="s">
        <v>1375</v>
      </c>
      <c r="C55" s="203">
        <v>85</v>
      </c>
      <c r="D55" s="203">
        <v>445</v>
      </c>
    </row>
    <row r="56" spans="1:5">
      <c r="A56" s="11">
        <v>3</v>
      </c>
      <c r="B56" s="2" t="s">
        <v>474</v>
      </c>
      <c r="C56" s="203">
        <v>2082</v>
      </c>
      <c r="D56" s="203">
        <v>9189</v>
      </c>
    </row>
    <row r="57" spans="1:5">
      <c r="A57" s="11">
        <v>3</v>
      </c>
      <c r="B57" s="2" t="s">
        <v>775</v>
      </c>
      <c r="C57" s="203">
        <v>134</v>
      </c>
      <c r="D57" s="203">
        <v>736</v>
      </c>
    </row>
    <row r="58" spans="1:5">
      <c r="A58" s="11">
        <v>1</v>
      </c>
      <c r="B58" s="2" t="s">
        <v>255</v>
      </c>
      <c r="C58" s="203">
        <v>603</v>
      </c>
      <c r="D58" s="203">
        <v>3537</v>
      </c>
    </row>
    <row r="59" spans="1:5">
      <c r="A59" s="11">
        <v>3</v>
      </c>
      <c r="B59" s="2" t="s">
        <v>256</v>
      </c>
      <c r="C59" s="203">
        <v>182.4</v>
      </c>
      <c r="D59" s="203">
        <v>656.6</v>
      </c>
    </row>
    <row r="60" spans="1:5">
      <c r="A60" s="11">
        <v>1</v>
      </c>
      <c r="B60" s="2" t="s">
        <v>776</v>
      </c>
      <c r="C60" s="203">
        <v>1203</v>
      </c>
      <c r="D60" s="203">
        <v>6411</v>
      </c>
    </row>
    <row r="61" spans="1:5">
      <c r="A61" s="11">
        <v>3</v>
      </c>
      <c r="B61" s="2" t="s">
        <v>352</v>
      </c>
      <c r="C61" s="203">
        <v>138</v>
      </c>
      <c r="D61" s="203">
        <v>499</v>
      </c>
    </row>
    <row r="62" spans="1:5">
      <c r="A62" s="11">
        <v>1</v>
      </c>
      <c r="B62" s="2" t="s">
        <v>1045</v>
      </c>
      <c r="C62" s="203">
        <v>1265</v>
      </c>
      <c r="D62" s="203">
        <v>10634</v>
      </c>
    </row>
    <row r="63" spans="1:5">
      <c r="A63" s="11">
        <v>3</v>
      </c>
      <c r="B63" s="2" t="s">
        <v>1011</v>
      </c>
      <c r="C63" s="203">
        <v>592</v>
      </c>
      <c r="D63" s="203">
        <v>3681</v>
      </c>
    </row>
    <row r="64" spans="1:5">
      <c r="A64" s="11">
        <v>1</v>
      </c>
      <c r="B64" s="2" t="s">
        <v>353</v>
      </c>
      <c r="C64" s="203">
        <v>4805</v>
      </c>
      <c r="D64" s="203">
        <v>31562</v>
      </c>
      <c r="E64" t="s">
        <v>992</v>
      </c>
    </row>
    <row r="65" spans="1:5">
      <c r="A65" s="11">
        <v>3</v>
      </c>
      <c r="B65" s="18" t="s">
        <v>257</v>
      </c>
      <c r="C65" s="207">
        <v>220</v>
      </c>
      <c r="D65" s="207">
        <v>880</v>
      </c>
    </row>
    <row r="66" spans="1:5">
      <c r="A66" s="11">
        <v>3</v>
      </c>
      <c r="B66" s="2" t="s">
        <v>777</v>
      </c>
      <c r="C66" s="203">
        <v>99</v>
      </c>
      <c r="D66" s="203">
        <v>493</v>
      </c>
    </row>
    <row r="67" spans="1:5">
      <c r="A67" s="11">
        <v>1</v>
      </c>
      <c r="B67" s="98" t="s">
        <v>864</v>
      </c>
      <c r="C67" s="206">
        <v>6651</v>
      </c>
      <c r="D67" s="206">
        <f>55298+6800</f>
        <v>62098</v>
      </c>
      <c r="E67" t="s">
        <v>992</v>
      </c>
    </row>
    <row r="68" spans="1:5" s="111" customFormat="1">
      <c r="A68" s="11">
        <v>3</v>
      </c>
      <c r="B68" s="2" t="s">
        <v>258</v>
      </c>
      <c r="C68" s="203">
        <v>533.5</v>
      </c>
      <c r="D68" s="203">
        <v>1986</v>
      </c>
    </row>
    <row r="69" spans="1:5" s="111" customFormat="1">
      <c r="A69" s="11">
        <v>3</v>
      </c>
      <c r="B69" s="2" t="s">
        <v>354</v>
      </c>
      <c r="C69" s="203">
        <v>868</v>
      </c>
      <c r="D69" s="203">
        <v>3337</v>
      </c>
    </row>
    <row r="70" spans="1:5">
      <c r="A70" s="11">
        <v>1</v>
      </c>
      <c r="B70" s="2" t="s">
        <v>1009</v>
      </c>
      <c r="C70" s="203">
        <v>180</v>
      </c>
      <c r="D70" s="203">
        <v>1181</v>
      </c>
    </row>
    <row r="71" spans="1:5">
      <c r="A71" s="11">
        <v>3</v>
      </c>
      <c r="B71" s="2" t="s">
        <v>778</v>
      </c>
      <c r="C71" s="203">
        <v>396</v>
      </c>
      <c r="D71" s="203">
        <v>1913</v>
      </c>
    </row>
    <row r="72" spans="1:5">
      <c r="A72" s="11">
        <v>1</v>
      </c>
      <c r="B72" s="2" t="s">
        <v>468</v>
      </c>
      <c r="C72" s="203">
        <v>650</v>
      </c>
      <c r="D72" s="203">
        <v>3900</v>
      </c>
    </row>
    <row r="73" spans="1:5">
      <c r="A73" s="11">
        <v>3</v>
      </c>
      <c r="B73" s="2" t="s">
        <v>355</v>
      </c>
      <c r="C73" s="203">
        <v>832</v>
      </c>
      <c r="D73" s="203">
        <v>3223</v>
      </c>
    </row>
    <row r="74" spans="1:5">
      <c r="A74" s="11">
        <v>3</v>
      </c>
      <c r="B74" s="2" t="s">
        <v>875</v>
      </c>
      <c r="C74" s="208">
        <v>185</v>
      </c>
      <c r="D74" s="208">
        <v>1129</v>
      </c>
    </row>
    <row r="75" spans="1:5">
      <c r="A75" s="11">
        <v>3</v>
      </c>
      <c r="B75" s="2" t="s">
        <v>917</v>
      </c>
      <c r="C75" s="208">
        <v>169</v>
      </c>
      <c r="D75" s="208">
        <v>600</v>
      </c>
    </row>
    <row r="76" spans="1:5">
      <c r="A76" s="11">
        <v>3</v>
      </c>
      <c r="B76" s="2" t="s">
        <v>1376</v>
      </c>
      <c r="C76" s="203">
        <v>79</v>
      </c>
      <c r="D76" s="203">
        <v>274</v>
      </c>
    </row>
    <row r="77" spans="1:5">
      <c r="A77" s="11">
        <v>3</v>
      </c>
      <c r="B77" s="2" t="s">
        <v>968</v>
      </c>
      <c r="C77" s="203">
        <v>740</v>
      </c>
      <c r="D77" s="203">
        <v>4155</v>
      </c>
    </row>
    <row r="78" spans="1:5">
      <c r="A78" s="11">
        <v>3</v>
      </c>
      <c r="B78" s="2" t="s">
        <v>1392</v>
      </c>
      <c r="C78" s="203">
        <v>777</v>
      </c>
      <c r="D78" s="203">
        <v>3399</v>
      </c>
    </row>
    <row r="79" spans="1:5">
      <c r="A79" s="11">
        <v>1</v>
      </c>
      <c r="B79" s="2" t="s">
        <v>1006</v>
      </c>
      <c r="C79" s="203">
        <v>1631</v>
      </c>
      <c r="D79" s="203">
        <v>14255</v>
      </c>
    </row>
    <row r="80" spans="1:5">
      <c r="A80" s="11">
        <v>3</v>
      </c>
      <c r="B80" s="2" t="s">
        <v>1436</v>
      </c>
      <c r="C80" s="209">
        <v>700</v>
      </c>
      <c r="D80" s="209">
        <v>2100</v>
      </c>
    </row>
    <row r="81" spans="1:8">
      <c r="A81" s="11">
        <v>3</v>
      </c>
      <c r="B81" s="2" t="s">
        <v>780</v>
      </c>
      <c r="C81" s="203">
        <v>121</v>
      </c>
      <c r="D81" s="203">
        <v>472</v>
      </c>
    </row>
    <row r="82" spans="1:8">
      <c r="A82" s="11">
        <v>3</v>
      </c>
      <c r="B82" s="2" t="s">
        <v>356</v>
      </c>
      <c r="C82" s="203">
        <v>476</v>
      </c>
      <c r="D82" s="203">
        <v>2688</v>
      </c>
    </row>
    <row r="83" spans="1:8">
      <c r="A83" s="11">
        <v>3</v>
      </c>
      <c r="B83" s="2" t="s">
        <v>781</v>
      </c>
      <c r="C83" s="203">
        <v>240</v>
      </c>
      <c r="D83" s="203">
        <v>2096</v>
      </c>
    </row>
    <row r="84" spans="1:8">
      <c r="A84" s="11">
        <v>3</v>
      </c>
      <c r="B84" s="2" t="s">
        <v>782</v>
      </c>
      <c r="C84" s="203">
        <v>373</v>
      </c>
      <c r="D84" s="203">
        <v>1755</v>
      </c>
    </row>
    <row r="85" spans="1:8">
      <c r="A85" s="11">
        <v>3</v>
      </c>
      <c r="B85" s="2" t="s">
        <v>783</v>
      </c>
      <c r="C85" s="203">
        <v>167</v>
      </c>
      <c r="D85" s="203">
        <v>1084</v>
      </c>
    </row>
    <row r="86" spans="1:8">
      <c r="A86" s="11">
        <v>1</v>
      </c>
      <c r="B86" s="5" t="s">
        <v>784</v>
      </c>
      <c r="C86" s="203">
        <v>261</v>
      </c>
      <c r="D86" s="203">
        <v>2575</v>
      </c>
    </row>
    <row r="87" spans="1:8" s="109" customFormat="1" ht="38.25">
      <c r="A87" s="11">
        <v>2</v>
      </c>
      <c r="B87" s="3" t="s">
        <v>1437</v>
      </c>
      <c r="C87" s="210">
        <v>490</v>
      </c>
      <c r="D87" s="211">
        <v>2940</v>
      </c>
    </row>
    <row r="88" spans="1:8">
      <c r="A88" s="11">
        <v>1</v>
      </c>
      <c r="B88" s="5" t="s">
        <v>259</v>
      </c>
      <c r="C88" s="203">
        <v>913</v>
      </c>
      <c r="D88" s="203">
        <v>7691</v>
      </c>
    </row>
    <row r="89" spans="1:8" s="109" customFormat="1">
      <c r="A89" s="11">
        <v>3</v>
      </c>
      <c r="B89" s="2" t="s">
        <v>357</v>
      </c>
      <c r="C89" s="203">
        <v>1764</v>
      </c>
      <c r="D89" s="203">
        <v>8999</v>
      </c>
      <c r="F89" s="226"/>
      <c r="H89" s="226"/>
    </row>
    <row r="90" spans="1:8">
      <c r="A90" s="11"/>
      <c r="B90" s="172"/>
      <c r="C90" s="173"/>
      <c r="D90" s="173"/>
    </row>
    <row r="91" spans="1:8" ht="19.5" customHeight="1">
      <c r="B91" s="56" t="s">
        <v>463</v>
      </c>
      <c r="C91" s="57">
        <f>SUM(C5:C89)</f>
        <v>64065.8</v>
      </c>
      <c r="D91" s="57">
        <f>SUM(D5:D89)</f>
        <v>457452.1</v>
      </c>
    </row>
    <row r="92" spans="1:8">
      <c r="A92" s="11"/>
      <c r="B92" s="172"/>
      <c r="C92" s="173"/>
      <c r="D92" s="173"/>
    </row>
  </sheetData>
  <sortState xmlns:xlrd2="http://schemas.microsoft.com/office/spreadsheetml/2017/richdata2" ref="A5:E89">
    <sortCondition ref="B89"/>
  </sortState>
  <mergeCells count="2">
    <mergeCell ref="B3:D3"/>
    <mergeCell ref="B1:E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6"/>
  <sheetViews>
    <sheetView topLeftCell="A22" workbookViewId="0">
      <selection activeCell="C50" sqref="C50"/>
    </sheetView>
  </sheetViews>
  <sheetFormatPr defaultRowHeight="12.75"/>
  <cols>
    <col min="1" max="1" width="5.42578125" customWidth="1"/>
    <col min="2" max="2" width="31" customWidth="1"/>
    <col min="3" max="4" width="11.28515625" bestFit="1" customWidth="1"/>
    <col min="8" max="8" width="16.28515625" customWidth="1"/>
  </cols>
  <sheetData>
    <row r="1" spans="1:28" ht="15">
      <c r="B1" s="284" t="s">
        <v>368</v>
      </c>
      <c r="C1" s="285"/>
      <c r="D1" s="285"/>
      <c r="E1" s="285"/>
    </row>
    <row r="3" spans="1:28">
      <c r="A3" s="11"/>
      <c r="B3" s="283" t="s">
        <v>369</v>
      </c>
      <c r="C3" s="283"/>
      <c r="D3" s="283"/>
    </row>
    <row r="4" spans="1:28">
      <c r="A4" s="11"/>
      <c r="B4" s="1" t="s">
        <v>215</v>
      </c>
      <c r="C4" s="1" t="s">
        <v>216</v>
      </c>
      <c r="D4" s="1" t="s">
        <v>217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</row>
    <row r="5" spans="1:28" s="84" customFormat="1" ht="25.5">
      <c r="A5" s="83"/>
      <c r="B5" s="96" t="s">
        <v>86</v>
      </c>
      <c r="C5" s="212">
        <v>166</v>
      </c>
      <c r="D5" s="212">
        <v>991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</row>
    <row r="6" spans="1:28" s="84" customFormat="1" ht="25.5">
      <c r="A6" s="83"/>
      <c r="B6" s="96" t="s">
        <v>87</v>
      </c>
      <c r="C6" s="212">
        <v>85</v>
      </c>
      <c r="D6" s="212">
        <v>679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</row>
    <row r="7" spans="1:28" s="84" customFormat="1" ht="25.5">
      <c r="A7" s="83"/>
      <c r="B7" s="96" t="s">
        <v>41</v>
      </c>
      <c r="C7" s="212">
        <v>32</v>
      </c>
      <c r="D7" s="212">
        <v>497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</row>
    <row r="8" spans="1:28" s="84" customFormat="1" ht="25.5">
      <c r="A8" s="83"/>
      <c r="B8" s="96" t="s">
        <v>40</v>
      </c>
      <c r="C8" s="212">
        <v>130</v>
      </c>
      <c r="D8" s="212">
        <v>1768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</row>
    <row r="9" spans="1:28">
      <c r="A9" s="11"/>
      <c r="B9" s="97" t="s">
        <v>385</v>
      </c>
      <c r="C9" s="212">
        <v>650</v>
      </c>
      <c r="D9" s="212">
        <f>650*5</f>
        <v>3250</v>
      </c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</row>
    <row r="10" spans="1:28" s="77" customFormat="1">
      <c r="A10" s="76"/>
      <c r="B10" s="97" t="s">
        <v>598</v>
      </c>
      <c r="C10" s="212">
        <v>108</v>
      </c>
      <c r="D10" s="212">
        <v>719</v>
      </c>
    </row>
    <row r="11" spans="1:28" ht="25.5">
      <c r="A11" s="11"/>
      <c r="B11" s="96" t="s">
        <v>597</v>
      </c>
      <c r="C11" s="212">
        <v>76</v>
      </c>
      <c r="D11" s="212">
        <v>842</v>
      </c>
    </row>
    <row r="12" spans="1:28">
      <c r="A12" s="11"/>
      <c r="B12" s="98" t="s">
        <v>370</v>
      </c>
      <c r="C12" s="202">
        <v>833</v>
      </c>
      <c r="D12" s="202">
        <v>2915.5</v>
      </c>
      <c r="G12" s="28"/>
      <c r="H12" s="51"/>
    </row>
    <row r="13" spans="1:28">
      <c r="A13" s="11"/>
      <c r="B13" s="99" t="s">
        <v>371</v>
      </c>
      <c r="C13" s="202">
        <v>371</v>
      </c>
      <c r="D13" s="202">
        <v>1298.5</v>
      </c>
    </row>
    <row r="14" spans="1:28" ht="25.5">
      <c r="A14" s="11"/>
      <c r="B14" s="100" t="s">
        <v>42</v>
      </c>
      <c r="C14" s="202">
        <v>34</v>
      </c>
      <c r="D14" s="202">
        <v>520</v>
      </c>
    </row>
    <row r="15" spans="1:28" ht="25.5">
      <c r="A15" s="11"/>
      <c r="B15" s="100" t="s">
        <v>39</v>
      </c>
      <c r="C15" s="202">
        <v>82</v>
      </c>
      <c r="D15" s="202">
        <v>984</v>
      </c>
    </row>
    <row r="16" spans="1:28">
      <c r="A16" s="11"/>
      <c r="B16" s="98" t="s">
        <v>372</v>
      </c>
      <c r="C16" s="206">
        <v>961</v>
      </c>
      <c r="D16" s="206">
        <v>3363.5</v>
      </c>
    </row>
    <row r="17" spans="1:4" s="77" customFormat="1">
      <c r="A17" s="76"/>
      <c r="B17" s="100" t="s">
        <v>596</v>
      </c>
      <c r="C17" s="206">
        <v>156</v>
      </c>
      <c r="D17" s="206">
        <v>940</v>
      </c>
    </row>
    <row r="18" spans="1:4" s="77" customFormat="1" ht="25.5">
      <c r="A18" s="76"/>
      <c r="B18" s="100" t="s">
        <v>32</v>
      </c>
      <c r="C18" s="206">
        <v>103</v>
      </c>
      <c r="D18" s="206">
        <v>849</v>
      </c>
    </row>
    <row r="19" spans="1:4" ht="25.5">
      <c r="A19" s="11"/>
      <c r="B19" s="100" t="s">
        <v>576</v>
      </c>
      <c r="C19" s="213">
        <v>1650</v>
      </c>
      <c r="D19" s="213">
        <v>5400</v>
      </c>
    </row>
    <row r="20" spans="1:4" s="77" customFormat="1" ht="25.5">
      <c r="A20" s="76"/>
      <c r="B20" s="100" t="s">
        <v>594</v>
      </c>
      <c r="C20" s="213">
        <v>63</v>
      </c>
      <c r="D20" s="213">
        <v>643</v>
      </c>
    </row>
    <row r="21" spans="1:4" s="77" customFormat="1" ht="38.25">
      <c r="A21" s="76"/>
      <c r="B21" s="100" t="s">
        <v>34</v>
      </c>
      <c r="C21" s="213">
        <v>268</v>
      </c>
      <c r="D21" s="213">
        <v>3460</v>
      </c>
    </row>
    <row r="22" spans="1:4" s="77" customFormat="1" ht="17.25" customHeight="1">
      <c r="A22" s="76"/>
      <c r="B22" s="100" t="s">
        <v>33</v>
      </c>
      <c r="C22" s="213">
        <v>79</v>
      </c>
      <c r="D22" s="213">
        <v>750</v>
      </c>
    </row>
    <row r="23" spans="1:4">
      <c r="A23" s="11"/>
      <c r="B23" s="98" t="s">
        <v>375</v>
      </c>
      <c r="C23" s="206">
        <v>380</v>
      </c>
      <c r="D23" s="206">
        <v>1520</v>
      </c>
    </row>
    <row r="24" spans="1:4">
      <c r="A24" s="11"/>
      <c r="B24" s="98" t="s">
        <v>373</v>
      </c>
      <c r="C24" s="206">
        <v>1340</v>
      </c>
      <c r="D24" s="206">
        <v>4690</v>
      </c>
    </row>
    <row r="25" spans="1:4" s="77" customFormat="1">
      <c r="A25" s="76"/>
      <c r="B25" s="98" t="s">
        <v>38</v>
      </c>
      <c r="C25" s="206">
        <v>97</v>
      </c>
      <c r="D25" s="206">
        <v>3044</v>
      </c>
    </row>
    <row r="26" spans="1:4">
      <c r="A26" s="11"/>
      <c r="B26" s="98" t="s">
        <v>374</v>
      </c>
      <c r="C26" s="206">
        <v>360</v>
      </c>
      <c r="D26" s="206">
        <v>1260</v>
      </c>
    </row>
    <row r="27" spans="1:4">
      <c r="A27" s="11"/>
      <c r="B27" s="98" t="s">
        <v>376</v>
      </c>
      <c r="C27" s="206">
        <v>755</v>
      </c>
      <c r="D27" s="206">
        <v>2642.5</v>
      </c>
    </row>
    <row r="28" spans="1:4" ht="25.5">
      <c r="A28" s="11"/>
      <c r="B28" s="100" t="s">
        <v>595</v>
      </c>
      <c r="C28" s="206">
        <v>110</v>
      </c>
      <c r="D28" s="206">
        <v>1182</v>
      </c>
    </row>
    <row r="29" spans="1:4">
      <c r="A29" s="11"/>
      <c r="B29" s="98" t="s">
        <v>377</v>
      </c>
      <c r="C29" s="206">
        <v>175</v>
      </c>
      <c r="D29" s="206">
        <v>612.5</v>
      </c>
    </row>
    <row r="30" spans="1:4">
      <c r="A30" s="11"/>
      <c r="B30" s="98" t="s">
        <v>366</v>
      </c>
      <c r="C30" s="206">
        <v>250</v>
      </c>
      <c r="D30" s="206">
        <v>1000</v>
      </c>
    </row>
    <row r="31" spans="1:4" s="77" customFormat="1" ht="25.5">
      <c r="A31" s="76"/>
      <c r="B31" s="100" t="s">
        <v>88</v>
      </c>
      <c r="C31" s="206">
        <v>59</v>
      </c>
      <c r="D31" s="206">
        <v>370</v>
      </c>
    </row>
    <row r="32" spans="1:4">
      <c r="A32" s="11"/>
      <c r="B32" s="99" t="s">
        <v>378</v>
      </c>
      <c r="C32" s="206">
        <v>198</v>
      </c>
      <c r="D32" s="206">
        <v>693</v>
      </c>
    </row>
    <row r="33" spans="1:4" s="77" customFormat="1">
      <c r="A33" s="76"/>
      <c r="B33" s="99" t="s">
        <v>46</v>
      </c>
      <c r="C33" s="206">
        <v>121</v>
      </c>
      <c r="D33" s="206">
        <v>961</v>
      </c>
    </row>
    <row r="34" spans="1:4" s="77" customFormat="1" ht="25.5">
      <c r="A34" s="76"/>
      <c r="B34" s="100" t="s">
        <v>47</v>
      </c>
      <c r="C34" s="206">
        <v>73</v>
      </c>
      <c r="D34" s="206">
        <v>298</v>
      </c>
    </row>
    <row r="35" spans="1:4" ht="25.5">
      <c r="A35" s="11"/>
      <c r="B35" s="100" t="s">
        <v>43</v>
      </c>
      <c r="C35" s="206">
        <v>90</v>
      </c>
      <c r="D35" s="206">
        <v>1430</v>
      </c>
    </row>
    <row r="36" spans="1:4">
      <c r="A36" s="11"/>
      <c r="B36" s="99" t="s">
        <v>379</v>
      </c>
      <c r="C36" s="206">
        <v>872</v>
      </c>
      <c r="D36" s="206">
        <v>3052</v>
      </c>
    </row>
    <row r="37" spans="1:4" s="77" customFormat="1">
      <c r="A37" s="76"/>
      <c r="B37" s="99" t="s">
        <v>45</v>
      </c>
      <c r="C37" s="206">
        <v>170</v>
      </c>
      <c r="D37" s="206">
        <v>1515</v>
      </c>
    </row>
    <row r="38" spans="1:4">
      <c r="A38" s="11"/>
      <c r="B38" s="99" t="s">
        <v>383</v>
      </c>
      <c r="C38" s="206">
        <v>90</v>
      </c>
      <c r="D38" s="206">
        <v>360</v>
      </c>
    </row>
    <row r="39" spans="1:4" s="77" customFormat="1" ht="25.5">
      <c r="A39" s="76"/>
      <c r="B39" s="100" t="s">
        <v>44</v>
      </c>
      <c r="C39" s="206">
        <v>198</v>
      </c>
      <c r="D39" s="206">
        <v>1183</v>
      </c>
    </row>
    <row r="40" spans="1:4">
      <c r="A40" s="11"/>
      <c r="B40" s="99" t="s">
        <v>476</v>
      </c>
      <c r="C40" s="206">
        <v>208</v>
      </c>
      <c r="D40" s="206">
        <v>832</v>
      </c>
    </row>
    <row r="41" spans="1:4">
      <c r="A41" s="11"/>
      <c r="B41" s="99" t="s">
        <v>380</v>
      </c>
      <c r="C41" s="206">
        <v>284</v>
      </c>
      <c r="D41" s="206">
        <v>994</v>
      </c>
    </row>
    <row r="42" spans="1:4" s="90" customFormat="1" ht="25.5">
      <c r="A42" s="11"/>
      <c r="B42" s="100" t="s">
        <v>1388</v>
      </c>
      <c r="C42" s="206">
        <v>47</v>
      </c>
      <c r="D42" s="206">
        <v>309</v>
      </c>
    </row>
    <row r="43" spans="1:4" s="90" customFormat="1" ht="25.5">
      <c r="A43" s="11"/>
      <c r="B43" s="100" t="s">
        <v>1389</v>
      </c>
      <c r="C43" s="206">
        <v>230</v>
      </c>
      <c r="D43" s="206">
        <v>973</v>
      </c>
    </row>
    <row r="44" spans="1:4">
      <c r="A44" s="11"/>
      <c r="B44" s="98" t="s">
        <v>381</v>
      </c>
      <c r="C44" s="206">
        <v>214</v>
      </c>
      <c r="D44" s="206">
        <v>749</v>
      </c>
    </row>
    <row r="45" spans="1:4">
      <c r="A45" s="11"/>
      <c r="B45" s="98" t="s">
        <v>382</v>
      </c>
      <c r="C45" s="206">
        <v>1140</v>
      </c>
      <c r="D45" s="206">
        <v>3990</v>
      </c>
    </row>
    <row r="46" spans="1:4">
      <c r="A46" s="11"/>
      <c r="B46" s="98" t="s">
        <v>384</v>
      </c>
      <c r="C46" s="206">
        <v>184</v>
      </c>
      <c r="D46" s="206">
        <v>644</v>
      </c>
    </row>
    <row r="47" spans="1:4">
      <c r="A47" s="11"/>
      <c r="B47" s="2" t="s">
        <v>347</v>
      </c>
      <c r="C47" s="203">
        <v>387</v>
      </c>
      <c r="D47" s="203">
        <v>1235</v>
      </c>
    </row>
    <row r="48" spans="1:4" ht="15">
      <c r="A48" s="17"/>
      <c r="B48" s="58" t="s">
        <v>386</v>
      </c>
      <c r="C48" s="199">
        <f>SUM(C5:C47)</f>
        <v>13879</v>
      </c>
      <c r="D48" s="199">
        <f>SUM(D5:D47)</f>
        <v>65408.5</v>
      </c>
    </row>
    <row r="56" spans="4:6">
      <c r="D56" s="17"/>
      <c r="E56" s="50"/>
      <c r="F56" s="50"/>
    </row>
  </sheetData>
  <mergeCells count="2">
    <mergeCell ref="B1:E1"/>
    <mergeCell ref="B3:D3"/>
  </mergeCells>
  <phoneticPr fontId="1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9"/>
  <sheetViews>
    <sheetView view="pageBreakPreview" topLeftCell="A25" zoomScale="110" zoomScaleSheetLayoutView="110" workbookViewId="0">
      <selection activeCell="B54" sqref="B54"/>
    </sheetView>
  </sheetViews>
  <sheetFormatPr defaultRowHeight="12.75"/>
  <cols>
    <col min="2" max="2" width="29.5703125" customWidth="1"/>
    <col min="3" max="3" width="10.5703125" bestFit="1" customWidth="1"/>
    <col min="4" max="4" width="12.7109375" customWidth="1"/>
    <col min="6" max="6" width="11.140625" customWidth="1"/>
    <col min="7" max="7" width="14.28515625" customWidth="1"/>
  </cols>
  <sheetData>
    <row r="1" spans="1:5" ht="15.75">
      <c r="B1" s="286" t="s">
        <v>214</v>
      </c>
      <c r="C1" s="286"/>
      <c r="D1" s="286"/>
    </row>
    <row r="3" spans="1:5">
      <c r="A3" s="11"/>
      <c r="B3" s="279" t="s">
        <v>400</v>
      </c>
      <c r="C3" s="279"/>
      <c r="D3" s="279"/>
    </row>
    <row r="4" spans="1:5">
      <c r="A4" s="11"/>
      <c r="B4" s="1" t="s">
        <v>215</v>
      </c>
      <c r="C4" s="1" t="s">
        <v>216</v>
      </c>
      <c r="D4" s="1" t="s">
        <v>217</v>
      </c>
    </row>
    <row r="5" spans="1:5">
      <c r="A5" s="11">
        <v>3</v>
      </c>
      <c r="B5" s="2" t="s">
        <v>746</v>
      </c>
      <c r="C5" s="27">
        <v>1101</v>
      </c>
      <c r="D5" s="27">
        <v>5771</v>
      </c>
      <c r="E5" s="192"/>
    </row>
    <row r="6" spans="1:5">
      <c r="A6" s="11">
        <v>3</v>
      </c>
      <c r="B6" s="2" t="s">
        <v>600</v>
      </c>
      <c r="C6" s="27">
        <v>354</v>
      </c>
      <c r="D6" s="27">
        <v>1974</v>
      </c>
    </row>
    <row r="7" spans="1:5">
      <c r="A7" s="11">
        <v>3</v>
      </c>
      <c r="B7" s="2" t="s">
        <v>966</v>
      </c>
      <c r="C7" s="27">
        <v>457</v>
      </c>
      <c r="D7" s="27">
        <v>3038</v>
      </c>
    </row>
    <row r="8" spans="1:5">
      <c r="A8" s="11">
        <v>1</v>
      </c>
      <c r="B8" s="2" t="s">
        <v>318</v>
      </c>
      <c r="C8" s="203">
        <v>1126</v>
      </c>
      <c r="D8" s="203">
        <v>6279</v>
      </c>
    </row>
    <row r="9" spans="1:5">
      <c r="A9" s="11">
        <v>3</v>
      </c>
      <c r="B9" s="2" t="s">
        <v>601</v>
      </c>
      <c r="C9" s="203">
        <v>237</v>
      </c>
      <c r="D9" s="203">
        <v>1165</v>
      </c>
      <c r="E9" s="164"/>
    </row>
    <row r="10" spans="1:5">
      <c r="A10" s="11">
        <v>3</v>
      </c>
      <c r="B10" s="2" t="s">
        <v>882</v>
      </c>
      <c r="C10" s="203">
        <v>147</v>
      </c>
      <c r="D10" s="203">
        <v>726</v>
      </c>
      <c r="E10" s="164"/>
    </row>
    <row r="11" spans="1:5">
      <c r="A11" s="11">
        <v>3</v>
      </c>
      <c r="B11" s="2" t="s">
        <v>747</v>
      </c>
      <c r="C11" s="203">
        <v>677</v>
      </c>
      <c r="D11" s="203">
        <v>3752</v>
      </c>
    </row>
    <row r="12" spans="1:5">
      <c r="A12" s="11">
        <v>3</v>
      </c>
      <c r="B12" s="2" t="s">
        <v>602</v>
      </c>
      <c r="C12" s="203">
        <v>226</v>
      </c>
      <c r="D12" s="203">
        <v>1146</v>
      </c>
    </row>
    <row r="13" spans="1:5">
      <c r="A13" s="11">
        <v>3</v>
      </c>
      <c r="B13" s="2" t="s">
        <v>630</v>
      </c>
      <c r="C13" s="203">
        <v>127</v>
      </c>
      <c r="D13" s="203">
        <v>452</v>
      </c>
      <c r="E13" s="9"/>
    </row>
    <row r="14" spans="1:5" s="89" customFormat="1">
      <c r="A14" s="11">
        <v>3</v>
      </c>
      <c r="B14" s="2" t="s">
        <v>1012</v>
      </c>
      <c r="C14" s="203">
        <v>300</v>
      </c>
      <c r="D14" s="203">
        <v>2327</v>
      </c>
    </row>
    <row r="15" spans="1:5">
      <c r="A15" s="11">
        <v>1</v>
      </c>
      <c r="B15" s="2" t="s">
        <v>1002</v>
      </c>
      <c r="C15" s="203">
        <v>1930</v>
      </c>
      <c r="D15" s="203">
        <v>56604</v>
      </c>
      <c r="E15" s="164"/>
    </row>
    <row r="16" spans="1:5" ht="13.5" customHeight="1">
      <c r="A16" s="11">
        <v>3</v>
      </c>
      <c r="B16" s="2" t="s">
        <v>748</v>
      </c>
      <c r="C16" s="203">
        <v>130</v>
      </c>
      <c r="D16" s="203">
        <v>736</v>
      </c>
    </row>
    <row r="17" spans="1:7">
      <c r="A17" s="11">
        <v>2</v>
      </c>
      <c r="B17" s="2" t="s">
        <v>884</v>
      </c>
      <c r="C17" s="203">
        <v>319</v>
      </c>
      <c r="D17" s="203">
        <v>2130</v>
      </c>
    </row>
    <row r="18" spans="1:7">
      <c r="A18" s="11">
        <v>1</v>
      </c>
      <c r="B18" s="2" t="s">
        <v>298</v>
      </c>
      <c r="C18" s="208">
        <v>980</v>
      </c>
      <c r="D18" s="208">
        <v>6930</v>
      </c>
      <c r="E18" s="164" t="s">
        <v>992</v>
      </c>
    </row>
    <row r="19" spans="1:7">
      <c r="A19" s="11">
        <v>1</v>
      </c>
      <c r="B19" s="2" t="s">
        <v>202</v>
      </c>
      <c r="C19" s="208">
        <v>730</v>
      </c>
      <c r="D19" s="208">
        <v>15340</v>
      </c>
      <c r="G19" s="51"/>
    </row>
    <row r="20" spans="1:7">
      <c r="A20" s="11">
        <v>3</v>
      </c>
      <c r="B20" s="2" t="s">
        <v>631</v>
      </c>
      <c r="C20" s="203">
        <v>176</v>
      </c>
      <c r="D20" s="203">
        <v>846</v>
      </c>
      <c r="E20" s="9"/>
    </row>
    <row r="21" spans="1:7">
      <c r="A21" s="11">
        <v>3</v>
      </c>
      <c r="B21" s="2" t="s">
        <v>603</v>
      </c>
      <c r="C21" s="203">
        <v>324</v>
      </c>
      <c r="D21" s="203">
        <v>1865</v>
      </c>
    </row>
    <row r="22" spans="1:7">
      <c r="A22" s="11">
        <v>3</v>
      </c>
      <c r="B22" s="2" t="s">
        <v>749</v>
      </c>
      <c r="C22" s="203">
        <v>550</v>
      </c>
      <c r="D22" s="203">
        <v>2867</v>
      </c>
    </row>
    <row r="23" spans="1:7">
      <c r="A23" s="11">
        <v>3</v>
      </c>
      <c r="B23" s="2" t="s">
        <v>203</v>
      </c>
      <c r="C23" s="203">
        <v>60</v>
      </c>
      <c r="D23" s="203">
        <v>418</v>
      </c>
      <c r="E23" s="164"/>
    </row>
    <row r="24" spans="1:7">
      <c r="A24" s="11">
        <v>3</v>
      </c>
      <c r="B24" s="2" t="s">
        <v>604</v>
      </c>
      <c r="C24" s="203">
        <v>181</v>
      </c>
      <c r="D24" s="203">
        <v>904</v>
      </c>
    </row>
    <row r="25" spans="1:7">
      <c r="A25" s="11">
        <v>1</v>
      </c>
      <c r="B25" s="5" t="s">
        <v>632</v>
      </c>
      <c r="C25" s="203">
        <v>1400</v>
      </c>
      <c r="D25" s="203">
        <v>8450</v>
      </c>
      <c r="E25" s="9"/>
    </row>
    <row r="26" spans="1:7">
      <c r="A26" s="11">
        <v>3</v>
      </c>
      <c r="B26" s="2" t="s">
        <v>477</v>
      </c>
      <c r="C26" s="203">
        <v>592</v>
      </c>
      <c r="D26" s="203">
        <v>2960</v>
      </c>
    </row>
    <row r="27" spans="1:7">
      <c r="A27" s="11">
        <v>3</v>
      </c>
      <c r="B27" s="2" t="s">
        <v>605</v>
      </c>
      <c r="C27" s="203">
        <v>145</v>
      </c>
      <c r="D27" s="203">
        <v>1051</v>
      </c>
    </row>
    <row r="28" spans="1:7">
      <c r="A28" s="11">
        <v>3</v>
      </c>
      <c r="B28" s="2" t="s">
        <v>606</v>
      </c>
      <c r="C28" s="203">
        <v>343</v>
      </c>
      <c r="D28" s="203">
        <v>1329</v>
      </c>
    </row>
    <row r="29" spans="1:7">
      <c r="A29" s="11">
        <v>3</v>
      </c>
      <c r="B29" s="2" t="s">
        <v>320</v>
      </c>
      <c r="C29" s="203">
        <v>265</v>
      </c>
      <c r="D29" s="203">
        <v>1252</v>
      </c>
      <c r="E29" s="164"/>
    </row>
    <row r="30" spans="1:7">
      <c r="A30" s="11">
        <v>3</v>
      </c>
      <c r="B30" s="2" t="s">
        <v>750</v>
      </c>
      <c r="C30" s="203">
        <v>1030</v>
      </c>
      <c r="D30" s="203">
        <v>5200</v>
      </c>
      <c r="E30" s="164"/>
    </row>
    <row r="31" spans="1:7">
      <c r="A31" s="11">
        <v>1</v>
      </c>
      <c r="B31" s="5" t="s">
        <v>1394</v>
      </c>
      <c r="C31" s="203">
        <v>919</v>
      </c>
      <c r="D31" s="203">
        <v>6873</v>
      </c>
      <c r="E31" s="9"/>
    </row>
    <row r="32" spans="1:7" s="89" customFormat="1">
      <c r="A32" s="11">
        <v>2</v>
      </c>
      <c r="B32" s="2" t="s">
        <v>633</v>
      </c>
      <c r="C32" s="203">
        <v>133</v>
      </c>
      <c r="D32" s="203">
        <v>572</v>
      </c>
      <c r="E32" s="9"/>
      <c r="G32" s="226"/>
    </row>
    <row r="33" spans="1:7">
      <c r="A33" s="11">
        <v>1</v>
      </c>
      <c r="B33" s="2" t="s">
        <v>321</v>
      </c>
      <c r="C33" s="203">
        <v>1901</v>
      </c>
      <c r="D33" s="203">
        <v>11883</v>
      </c>
      <c r="E33" t="s">
        <v>992</v>
      </c>
    </row>
    <row r="34" spans="1:7">
      <c r="A34" s="11">
        <v>3</v>
      </c>
      <c r="B34" s="2" t="s">
        <v>634</v>
      </c>
      <c r="C34" s="203">
        <v>243</v>
      </c>
      <c r="D34" s="203">
        <v>895</v>
      </c>
      <c r="E34" s="9"/>
    </row>
    <row r="35" spans="1:7">
      <c r="A35" s="11">
        <v>3</v>
      </c>
      <c r="B35" s="2" t="s">
        <v>751</v>
      </c>
      <c r="C35" s="203">
        <v>578</v>
      </c>
      <c r="D35" s="203">
        <v>2890</v>
      </c>
    </row>
    <row r="36" spans="1:7">
      <c r="A36" s="11">
        <v>3</v>
      </c>
      <c r="B36" s="2" t="s">
        <v>635</v>
      </c>
      <c r="C36" s="203">
        <v>520</v>
      </c>
      <c r="D36" s="203">
        <v>2085</v>
      </c>
      <c r="E36" s="9"/>
    </row>
    <row r="37" spans="1:7">
      <c r="A37" s="11">
        <v>3</v>
      </c>
      <c r="B37" s="2" t="s">
        <v>1373</v>
      </c>
      <c r="C37" s="203">
        <v>293</v>
      </c>
      <c r="D37" s="203">
        <v>1611</v>
      </c>
      <c r="E37" s="164"/>
    </row>
    <row r="38" spans="1:7">
      <c r="A38" s="11">
        <v>3</v>
      </c>
      <c r="B38" s="2" t="s">
        <v>902</v>
      </c>
      <c r="C38" s="203">
        <v>338</v>
      </c>
      <c r="D38" s="203">
        <v>2859</v>
      </c>
    </row>
    <row r="39" spans="1:7">
      <c r="A39" s="11">
        <v>3</v>
      </c>
      <c r="B39" s="2" t="s">
        <v>636</v>
      </c>
      <c r="C39" s="203">
        <v>529</v>
      </c>
      <c r="D39" s="203">
        <v>2712</v>
      </c>
      <c r="E39" s="9"/>
    </row>
    <row r="40" spans="1:7">
      <c r="A40" s="11">
        <v>3</v>
      </c>
      <c r="B40" s="2" t="s">
        <v>752</v>
      </c>
      <c r="C40" s="203">
        <v>170</v>
      </c>
      <c r="D40" s="203">
        <v>647</v>
      </c>
      <c r="G40" s="226"/>
    </row>
    <row r="41" spans="1:7">
      <c r="A41" s="11">
        <v>3</v>
      </c>
      <c r="B41" s="2" t="s">
        <v>322</v>
      </c>
      <c r="C41" s="203">
        <v>777</v>
      </c>
      <c r="D41" s="203">
        <v>2730</v>
      </c>
      <c r="E41" s="191"/>
      <c r="F41" s="166"/>
    </row>
    <row r="42" spans="1:7" s="114" customFormat="1">
      <c r="A42" s="11">
        <v>1</v>
      </c>
      <c r="B42" s="2" t="s">
        <v>753</v>
      </c>
      <c r="C42" s="203">
        <v>1868</v>
      </c>
      <c r="D42" s="203">
        <v>8760</v>
      </c>
      <c r="E42" s="164"/>
    </row>
    <row r="43" spans="1:7">
      <c r="A43" s="11">
        <v>3</v>
      </c>
      <c r="B43" s="2" t="s">
        <v>607</v>
      </c>
      <c r="C43" s="203">
        <v>1151</v>
      </c>
      <c r="D43" s="203">
        <v>5579</v>
      </c>
      <c r="E43" s="192"/>
    </row>
    <row r="44" spans="1:7">
      <c r="A44" s="11">
        <v>3</v>
      </c>
      <c r="B44" s="2" t="s">
        <v>885</v>
      </c>
      <c r="C44" s="203">
        <v>186</v>
      </c>
      <c r="D44" s="203">
        <v>1042</v>
      </c>
    </row>
    <row r="45" spans="1:7">
      <c r="A45" s="11">
        <v>3</v>
      </c>
      <c r="B45" s="2" t="s">
        <v>608</v>
      </c>
      <c r="C45" s="203">
        <v>205</v>
      </c>
      <c r="D45" s="203">
        <v>1023</v>
      </c>
      <c r="E45" s="164"/>
    </row>
    <row r="46" spans="1:7">
      <c r="A46" s="11">
        <v>3</v>
      </c>
      <c r="B46" s="2" t="s">
        <v>609</v>
      </c>
      <c r="C46" s="203">
        <v>391</v>
      </c>
      <c r="D46" s="203">
        <v>2111</v>
      </c>
      <c r="E46" s="164"/>
    </row>
    <row r="47" spans="1:7">
      <c r="A47" s="11">
        <v>3</v>
      </c>
      <c r="B47" s="2" t="s">
        <v>638</v>
      </c>
      <c r="C47" s="203">
        <v>539</v>
      </c>
      <c r="D47" s="203">
        <v>3955</v>
      </c>
      <c r="E47" s="9"/>
    </row>
    <row r="48" spans="1:7">
      <c r="A48" s="11">
        <v>3</v>
      </c>
      <c r="B48" s="2" t="s">
        <v>657</v>
      </c>
      <c r="C48" s="203">
        <v>352</v>
      </c>
      <c r="D48" s="203">
        <v>1674</v>
      </c>
      <c r="E48" s="9"/>
    </row>
    <row r="49" spans="1:5">
      <c r="A49" s="11">
        <v>3</v>
      </c>
      <c r="B49" s="2" t="s">
        <v>903</v>
      </c>
      <c r="C49" s="203">
        <v>342</v>
      </c>
      <c r="D49" s="203">
        <v>1870</v>
      </c>
    </row>
    <row r="50" spans="1:5">
      <c r="A50" s="11">
        <v>3</v>
      </c>
      <c r="B50" s="2" t="s">
        <v>1395</v>
      </c>
      <c r="C50" s="203">
        <v>220</v>
      </c>
      <c r="D50" s="203">
        <v>1033</v>
      </c>
    </row>
    <row r="51" spans="1:5">
      <c r="A51" s="11">
        <v>1</v>
      </c>
      <c r="B51" s="2" t="s">
        <v>1017</v>
      </c>
      <c r="C51" s="203">
        <v>642</v>
      </c>
      <c r="D51" s="203">
        <v>4500</v>
      </c>
      <c r="E51" s="164" t="s">
        <v>992</v>
      </c>
    </row>
    <row r="52" spans="1:5">
      <c r="A52" s="11">
        <v>3</v>
      </c>
      <c r="B52" s="2" t="s">
        <v>627</v>
      </c>
      <c r="C52" s="203">
        <v>558</v>
      </c>
      <c r="D52" s="203">
        <v>2451</v>
      </c>
    </row>
    <row r="53" spans="1:5">
      <c r="A53" s="11">
        <v>2</v>
      </c>
      <c r="B53" s="2" t="s">
        <v>610</v>
      </c>
      <c r="C53" s="203">
        <v>761</v>
      </c>
      <c r="D53" s="203">
        <v>5090</v>
      </c>
    </row>
    <row r="54" spans="1:5">
      <c r="A54" s="11">
        <v>1</v>
      </c>
      <c r="B54" s="2" t="s">
        <v>913</v>
      </c>
      <c r="C54" s="203">
        <v>1553</v>
      </c>
      <c r="D54" s="203">
        <v>11140</v>
      </c>
      <c r="E54" s="164"/>
    </row>
    <row r="55" spans="1:5">
      <c r="A55" s="11">
        <v>3</v>
      </c>
      <c r="B55" s="2" t="s">
        <v>611</v>
      </c>
      <c r="C55" s="203">
        <v>166</v>
      </c>
      <c r="D55" s="203">
        <v>1069</v>
      </c>
      <c r="E55" s="164"/>
    </row>
    <row r="56" spans="1:5">
      <c r="A56" s="11">
        <v>3</v>
      </c>
      <c r="B56" s="2" t="s">
        <v>612</v>
      </c>
      <c r="C56" s="203">
        <v>405</v>
      </c>
      <c r="D56" s="203">
        <v>2317</v>
      </c>
      <c r="E56" s="164"/>
    </row>
    <row r="57" spans="1:5">
      <c r="A57" s="11">
        <v>1</v>
      </c>
      <c r="B57" s="5" t="s">
        <v>639</v>
      </c>
      <c r="C57" s="203">
        <v>483</v>
      </c>
      <c r="D57" s="203">
        <v>6875</v>
      </c>
      <c r="E57" s="8"/>
    </row>
    <row r="58" spans="1:5">
      <c r="A58" s="11">
        <v>3</v>
      </c>
      <c r="B58" s="2" t="s">
        <v>206</v>
      </c>
      <c r="C58" s="203">
        <v>140</v>
      </c>
      <c r="D58" s="203">
        <v>1564</v>
      </c>
      <c r="E58" s="164"/>
    </row>
    <row r="59" spans="1:5">
      <c r="A59" s="11">
        <v>3</v>
      </c>
      <c r="B59" s="2" t="s">
        <v>640</v>
      </c>
      <c r="C59" s="203">
        <v>170</v>
      </c>
      <c r="D59" s="203">
        <v>2288</v>
      </c>
      <c r="E59" s="164"/>
    </row>
    <row r="60" spans="1:5">
      <c r="A60" s="11">
        <v>3</v>
      </c>
      <c r="B60" s="2" t="s">
        <v>975</v>
      </c>
      <c r="C60" s="203">
        <v>220</v>
      </c>
      <c r="D60" s="203">
        <v>1772</v>
      </c>
      <c r="E60" s="164"/>
    </row>
    <row r="61" spans="1:5">
      <c r="A61" s="11">
        <v>3</v>
      </c>
      <c r="B61" s="2" t="s">
        <v>641</v>
      </c>
      <c r="C61" s="203">
        <v>214</v>
      </c>
      <c r="D61" s="203">
        <v>1017</v>
      </c>
      <c r="E61" s="164"/>
    </row>
    <row r="62" spans="1:5">
      <c r="A62" s="11">
        <v>3</v>
      </c>
      <c r="B62" s="2" t="s">
        <v>642</v>
      </c>
      <c r="C62" s="203">
        <v>99</v>
      </c>
      <c r="D62" s="203">
        <v>604</v>
      </c>
      <c r="E62" s="164"/>
    </row>
    <row r="63" spans="1:5">
      <c r="A63" s="11">
        <v>1</v>
      </c>
      <c r="B63" s="5" t="s">
        <v>323</v>
      </c>
      <c r="C63" s="203">
        <v>733</v>
      </c>
      <c r="D63" s="203">
        <v>5146</v>
      </c>
      <c r="E63" s="164" t="s">
        <v>992</v>
      </c>
    </row>
    <row r="64" spans="1:5">
      <c r="A64" s="11">
        <v>1</v>
      </c>
      <c r="B64" s="2" t="s">
        <v>643</v>
      </c>
      <c r="C64" s="203">
        <v>256</v>
      </c>
      <c r="D64" s="203">
        <v>1501</v>
      </c>
    </row>
    <row r="65" spans="1:5">
      <c r="A65" s="11">
        <v>3</v>
      </c>
      <c r="B65" s="2" t="s">
        <v>613</v>
      </c>
      <c r="C65" s="203">
        <v>86</v>
      </c>
      <c r="D65" s="203">
        <v>359</v>
      </c>
    </row>
    <row r="66" spans="1:5">
      <c r="A66" s="11">
        <v>3</v>
      </c>
      <c r="B66" s="2" t="s">
        <v>614</v>
      </c>
      <c r="C66" s="203">
        <v>512</v>
      </c>
      <c r="D66" s="203">
        <v>1788</v>
      </c>
      <c r="E66" s="164"/>
    </row>
    <row r="67" spans="1:5">
      <c r="A67" s="11">
        <v>3</v>
      </c>
      <c r="B67" s="2" t="s">
        <v>615</v>
      </c>
      <c r="C67" s="203">
        <v>290</v>
      </c>
      <c r="D67" s="203">
        <v>1342</v>
      </c>
    </row>
    <row r="68" spans="1:5">
      <c r="A68" s="11">
        <v>3</v>
      </c>
      <c r="B68" s="2" t="s">
        <v>644</v>
      </c>
      <c r="C68" s="203">
        <v>706</v>
      </c>
      <c r="D68" s="203">
        <v>2840</v>
      </c>
      <c r="E68" s="164"/>
    </row>
    <row r="69" spans="1:5">
      <c r="A69" s="11">
        <v>3</v>
      </c>
      <c r="B69" s="2" t="s">
        <v>1015</v>
      </c>
      <c r="C69" s="203">
        <v>137</v>
      </c>
      <c r="D69" s="203">
        <v>814</v>
      </c>
      <c r="E69" s="164"/>
    </row>
    <row r="70" spans="1:5">
      <c r="A70" s="11">
        <v>3</v>
      </c>
      <c r="B70" s="2" t="s">
        <v>616</v>
      </c>
      <c r="C70" s="203">
        <v>208</v>
      </c>
      <c r="D70" s="203">
        <v>1086</v>
      </c>
    </row>
    <row r="71" spans="1:5">
      <c r="A71" s="11">
        <v>1</v>
      </c>
      <c r="B71" s="2" t="s">
        <v>754</v>
      </c>
      <c r="C71" s="203">
        <v>1319</v>
      </c>
      <c r="D71" s="203">
        <v>9237</v>
      </c>
    </row>
    <row r="72" spans="1:5">
      <c r="A72" s="11">
        <v>3</v>
      </c>
      <c r="B72" s="2" t="s">
        <v>1004</v>
      </c>
      <c r="C72" s="203">
        <v>902</v>
      </c>
      <c r="D72" s="203">
        <v>5218</v>
      </c>
    </row>
    <row r="73" spans="1:5">
      <c r="A73" s="11">
        <v>1</v>
      </c>
      <c r="B73" s="5" t="s">
        <v>645</v>
      </c>
      <c r="C73" s="203">
        <v>2124</v>
      </c>
      <c r="D73" s="203">
        <v>16595</v>
      </c>
      <c r="E73" s="164" t="s">
        <v>992</v>
      </c>
    </row>
    <row r="74" spans="1:5">
      <c r="A74" s="11">
        <v>1</v>
      </c>
      <c r="B74" s="2" t="s">
        <v>617</v>
      </c>
      <c r="C74" s="203">
        <v>641</v>
      </c>
      <c r="D74" s="203">
        <v>4806</v>
      </c>
      <c r="E74" s="164"/>
    </row>
    <row r="75" spans="1:5">
      <c r="A75" s="11">
        <v>1</v>
      </c>
      <c r="B75" s="2" t="s">
        <v>755</v>
      </c>
      <c r="C75" s="203">
        <v>1038</v>
      </c>
      <c r="D75" s="203">
        <v>9243</v>
      </c>
      <c r="E75" t="s">
        <v>992</v>
      </c>
    </row>
    <row r="76" spans="1:5">
      <c r="A76" s="11">
        <v>3</v>
      </c>
      <c r="B76" s="2" t="s">
        <v>618</v>
      </c>
      <c r="C76" s="203">
        <v>780</v>
      </c>
      <c r="D76" s="203">
        <v>4025</v>
      </c>
    </row>
    <row r="77" spans="1:5">
      <c r="A77" s="11">
        <v>3</v>
      </c>
      <c r="B77" s="2" t="s">
        <v>646</v>
      </c>
      <c r="C77" s="203">
        <v>190</v>
      </c>
      <c r="D77" s="203">
        <v>735</v>
      </c>
    </row>
    <row r="78" spans="1:5">
      <c r="A78" s="11">
        <v>1</v>
      </c>
      <c r="B78" s="2" t="s">
        <v>756</v>
      </c>
      <c r="C78" s="203">
        <v>1164</v>
      </c>
      <c r="D78" s="203">
        <v>7368</v>
      </c>
    </row>
    <row r="79" spans="1:5">
      <c r="A79" s="11">
        <v>1</v>
      </c>
      <c r="B79" s="2" t="s">
        <v>647</v>
      </c>
      <c r="C79" s="203">
        <v>187</v>
      </c>
      <c r="D79" s="203">
        <v>1439</v>
      </c>
    </row>
    <row r="80" spans="1:5">
      <c r="A80" s="11">
        <v>3</v>
      </c>
      <c r="B80" s="2" t="s">
        <v>757</v>
      </c>
      <c r="C80" s="203">
        <v>294</v>
      </c>
      <c r="D80" s="203">
        <v>1498</v>
      </c>
    </row>
    <row r="81" spans="1:4">
      <c r="A81" s="11">
        <v>3</v>
      </c>
      <c r="B81" s="2" t="s">
        <v>648</v>
      </c>
      <c r="C81" s="203">
        <v>522</v>
      </c>
      <c r="D81" s="203">
        <v>1368</v>
      </c>
    </row>
    <row r="82" spans="1:4">
      <c r="A82" s="11">
        <v>2</v>
      </c>
      <c r="B82" s="2" t="s">
        <v>1005</v>
      </c>
      <c r="C82" s="203">
        <v>391</v>
      </c>
      <c r="D82" s="203">
        <v>2482</v>
      </c>
    </row>
    <row r="83" spans="1:4">
      <c r="A83" s="11">
        <v>3</v>
      </c>
      <c r="B83" s="2" t="s">
        <v>649</v>
      </c>
      <c r="C83" s="203">
        <v>274</v>
      </c>
      <c r="D83" s="203">
        <v>1005</v>
      </c>
    </row>
    <row r="84" spans="1:4">
      <c r="A84" s="11">
        <v>2</v>
      </c>
      <c r="B84" s="2" t="s">
        <v>1372</v>
      </c>
      <c r="C84" s="203">
        <v>339</v>
      </c>
      <c r="D84" s="203">
        <v>1637</v>
      </c>
    </row>
    <row r="85" spans="1:4">
      <c r="A85" s="11">
        <v>3</v>
      </c>
      <c r="B85" s="2" t="s">
        <v>888</v>
      </c>
      <c r="C85" s="203">
        <v>189</v>
      </c>
      <c r="D85" s="203">
        <v>978</v>
      </c>
    </row>
    <row r="86" spans="1:4">
      <c r="A86" s="11">
        <v>3</v>
      </c>
      <c r="B86" s="2" t="s">
        <v>889</v>
      </c>
      <c r="C86" s="203">
        <v>126</v>
      </c>
      <c r="D86" s="203">
        <v>1019</v>
      </c>
    </row>
    <row r="87" spans="1:4">
      <c r="A87" s="11">
        <v>1</v>
      </c>
      <c r="B87" s="5" t="s">
        <v>619</v>
      </c>
      <c r="C87" s="203">
        <v>2306</v>
      </c>
      <c r="D87" s="203">
        <v>24920</v>
      </c>
    </row>
    <row r="88" spans="1:4">
      <c r="A88" s="11">
        <v>3</v>
      </c>
      <c r="B88" s="2" t="s">
        <v>1013</v>
      </c>
      <c r="C88" s="203">
        <v>410</v>
      </c>
      <c r="D88" s="203">
        <v>3000</v>
      </c>
    </row>
    <row r="89" spans="1:4">
      <c r="A89" s="11">
        <v>3</v>
      </c>
      <c r="B89" s="2" t="s">
        <v>620</v>
      </c>
      <c r="C89" s="203">
        <v>394</v>
      </c>
      <c r="D89" s="203">
        <v>2191</v>
      </c>
    </row>
    <row r="90" spans="1:4">
      <c r="A90" s="11">
        <v>2</v>
      </c>
      <c r="B90" s="2" t="s">
        <v>78</v>
      </c>
      <c r="C90" s="203">
        <v>446</v>
      </c>
      <c r="D90" s="203">
        <v>2144</v>
      </c>
    </row>
    <row r="91" spans="1:4">
      <c r="A91" s="11">
        <v>3</v>
      </c>
      <c r="B91" s="2" t="s">
        <v>961</v>
      </c>
      <c r="C91" s="203">
        <v>408</v>
      </c>
      <c r="D91" s="203">
        <v>2149</v>
      </c>
    </row>
    <row r="92" spans="1:4">
      <c r="A92" s="11">
        <v>3</v>
      </c>
      <c r="B92" s="5" t="s">
        <v>394</v>
      </c>
      <c r="C92" s="203">
        <v>501</v>
      </c>
      <c r="D92" s="203">
        <v>1753</v>
      </c>
    </row>
    <row r="93" spans="1:4">
      <c r="A93" s="11">
        <v>3</v>
      </c>
      <c r="B93" s="2" t="s">
        <v>79</v>
      </c>
      <c r="C93" s="203">
        <v>757</v>
      </c>
      <c r="D93" s="203">
        <v>3762</v>
      </c>
    </row>
    <row r="94" spans="1:4">
      <c r="A94" s="11">
        <v>3</v>
      </c>
      <c r="B94" s="2" t="s">
        <v>80</v>
      </c>
      <c r="C94" s="203">
        <v>247</v>
      </c>
      <c r="D94" s="203">
        <v>1580</v>
      </c>
    </row>
    <row r="95" spans="1:4">
      <c r="A95" s="11">
        <v>3</v>
      </c>
      <c r="B95" s="2" t="s">
        <v>81</v>
      </c>
      <c r="C95" s="203">
        <v>444</v>
      </c>
      <c r="D95" s="203">
        <v>2360</v>
      </c>
    </row>
    <row r="96" spans="1:4">
      <c r="A96" s="11">
        <v>3</v>
      </c>
      <c r="B96" s="2" t="s">
        <v>651</v>
      </c>
      <c r="C96" s="203">
        <v>436</v>
      </c>
      <c r="D96" s="203">
        <v>2361</v>
      </c>
    </row>
    <row r="97" spans="1:5">
      <c r="A97" s="11">
        <v>3</v>
      </c>
      <c r="B97" s="2" t="s">
        <v>760</v>
      </c>
      <c r="C97" s="203">
        <v>187</v>
      </c>
      <c r="D97" s="203">
        <v>1074</v>
      </c>
      <c r="E97" s="164"/>
    </row>
    <row r="98" spans="1:5">
      <c r="A98" s="11">
        <v>3</v>
      </c>
      <c r="B98" s="2" t="s">
        <v>779</v>
      </c>
      <c r="C98" s="208">
        <v>170</v>
      </c>
      <c r="D98" s="208">
        <v>1008</v>
      </c>
    </row>
    <row r="99" spans="1:5">
      <c r="A99" s="11">
        <v>3</v>
      </c>
      <c r="B99" s="2" t="s">
        <v>650</v>
      </c>
      <c r="C99" s="203">
        <v>257</v>
      </c>
      <c r="D99" s="203">
        <v>1589</v>
      </c>
    </row>
    <row r="100" spans="1:5">
      <c r="A100" s="11">
        <v>1</v>
      </c>
      <c r="B100" s="2" t="s">
        <v>918</v>
      </c>
      <c r="C100" s="203">
        <v>1684</v>
      </c>
      <c r="D100" s="203">
        <v>17690</v>
      </c>
      <c r="E100" s="53" t="s">
        <v>992</v>
      </c>
    </row>
    <row r="101" spans="1:5">
      <c r="A101" s="11">
        <v>1</v>
      </c>
      <c r="B101" s="5" t="s">
        <v>919</v>
      </c>
      <c r="C101" s="203">
        <v>1299</v>
      </c>
      <c r="D101" s="203">
        <v>13910</v>
      </c>
      <c r="E101" t="s">
        <v>992</v>
      </c>
    </row>
    <row r="102" spans="1:5">
      <c r="A102" s="11">
        <v>3</v>
      </c>
      <c r="B102" s="2" t="s">
        <v>324</v>
      </c>
      <c r="C102" s="203">
        <v>290</v>
      </c>
      <c r="D102" s="203">
        <v>3180</v>
      </c>
    </row>
    <row r="103" spans="1:5">
      <c r="A103" s="11">
        <v>1</v>
      </c>
      <c r="B103" s="5" t="s">
        <v>920</v>
      </c>
      <c r="C103" s="203">
        <v>2195</v>
      </c>
      <c r="D103" s="203">
        <v>15936</v>
      </c>
      <c r="E103" s="164" t="s">
        <v>992</v>
      </c>
    </row>
    <row r="104" spans="1:5">
      <c r="A104" s="11">
        <v>3</v>
      </c>
      <c r="B104" s="2" t="s">
        <v>758</v>
      </c>
      <c r="C104" s="203">
        <v>330</v>
      </c>
      <c r="D104" s="203">
        <v>1824</v>
      </c>
    </row>
    <row r="105" spans="1:5">
      <c r="A105" s="11">
        <v>3</v>
      </c>
      <c r="B105" s="2" t="s">
        <v>759</v>
      </c>
      <c r="C105" s="203">
        <v>125</v>
      </c>
      <c r="D105" s="203">
        <v>1289</v>
      </c>
    </row>
    <row r="106" spans="1:5">
      <c r="A106" s="11">
        <v>2</v>
      </c>
      <c r="B106" s="2" t="s">
        <v>2671</v>
      </c>
      <c r="C106" s="203">
        <v>280</v>
      </c>
      <c r="D106" s="203">
        <v>1820</v>
      </c>
      <c r="E106" s="192"/>
    </row>
    <row r="107" spans="1:5">
      <c r="A107" s="11">
        <v>3</v>
      </c>
      <c r="B107" s="2" t="s">
        <v>194</v>
      </c>
      <c r="C107" s="203">
        <v>432</v>
      </c>
      <c r="D107" s="203">
        <v>1944</v>
      </c>
    </row>
    <row r="108" spans="1:5">
      <c r="A108" s="11">
        <v>3</v>
      </c>
      <c r="B108" s="2" t="s">
        <v>628</v>
      </c>
      <c r="C108" s="203">
        <v>365</v>
      </c>
      <c r="D108" s="203">
        <v>1877</v>
      </c>
    </row>
    <row r="109" spans="1:5">
      <c r="A109" s="11">
        <v>3</v>
      </c>
      <c r="B109" s="2" t="s">
        <v>82</v>
      </c>
      <c r="C109" s="203">
        <v>295</v>
      </c>
      <c r="D109" s="203">
        <v>998</v>
      </c>
    </row>
    <row r="110" spans="1:5">
      <c r="A110" s="11">
        <v>3</v>
      </c>
      <c r="B110" s="2" t="s">
        <v>83</v>
      </c>
      <c r="C110" s="203">
        <v>260</v>
      </c>
      <c r="D110" s="203">
        <v>1300</v>
      </c>
    </row>
    <row r="111" spans="1:5">
      <c r="A111" s="11">
        <v>3</v>
      </c>
      <c r="B111" s="2" t="s">
        <v>761</v>
      </c>
      <c r="C111" s="203">
        <v>215</v>
      </c>
      <c r="D111" s="203">
        <v>1335</v>
      </c>
    </row>
    <row r="112" spans="1:5">
      <c r="A112" s="11">
        <v>3</v>
      </c>
      <c r="B112" s="2" t="s">
        <v>84</v>
      </c>
      <c r="C112" s="203">
        <v>375</v>
      </c>
      <c r="D112" s="203">
        <v>1812</v>
      </c>
    </row>
    <row r="113" spans="1:7">
      <c r="A113" s="11">
        <v>3</v>
      </c>
      <c r="B113" s="2" t="s">
        <v>652</v>
      </c>
      <c r="C113" s="203">
        <v>192</v>
      </c>
      <c r="D113" s="203">
        <v>1090</v>
      </c>
    </row>
    <row r="114" spans="1:7">
      <c r="A114" s="11">
        <v>3</v>
      </c>
      <c r="B114" s="2" t="s">
        <v>653</v>
      </c>
      <c r="C114" s="203">
        <v>55</v>
      </c>
      <c r="D114" s="203">
        <v>183</v>
      </c>
    </row>
    <row r="115" spans="1:7">
      <c r="A115" s="11">
        <v>1</v>
      </c>
      <c r="B115" s="2" t="s">
        <v>85</v>
      </c>
      <c r="C115" s="203">
        <v>624</v>
      </c>
      <c r="D115" s="203">
        <v>4654</v>
      </c>
    </row>
    <row r="116" spans="1:7">
      <c r="A116" s="11">
        <v>3</v>
      </c>
      <c r="B116" s="2" t="s">
        <v>964</v>
      </c>
      <c r="C116" s="203">
        <v>508</v>
      </c>
      <c r="D116" s="203">
        <v>2334</v>
      </c>
    </row>
    <row r="117" spans="1:7">
      <c r="A117" s="11">
        <v>3</v>
      </c>
      <c r="B117" s="2" t="s">
        <v>654</v>
      </c>
      <c r="C117" s="203">
        <v>290</v>
      </c>
      <c r="D117" s="203">
        <v>1494</v>
      </c>
    </row>
    <row r="118" spans="1:7">
      <c r="A118" s="11">
        <v>1</v>
      </c>
      <c r="B118" s="5" t="s">
        <v>312</v>
      </c>
      <c r="C118" s="203">
        <v>2467</v>
      </c>
      <c r="D118" s="203">
        <v>18815</v>
      </c>
      <c r="E118" t="s">
        <v>992</v>
      </c>
    </row>
    <row r="119" spans="1:7">
      <c r="A119" s="11">
        <v>3</v>
      </c>
      <c r="B119" s="2" t="s">
        <v>655</v>
      </c>
      <c r="C119" s="203">
        <v>173</v>
      </c>
      <c r="D119" s="203">
        <v>946</v>
      </c>
    </row>
    <row r="120" spans="1:7">
      <c r="A120" s="11">
        <v>3</v>
      </c>
      <c r="B120" s="2" t="s">
        <v>624</v>
      </c>
      <c r="C120" s="203">
        <v>406</v>
      </c>
      <c r="D120" s="203">
        <v>2773</v>
      </c>
    </row>
    <row r="121" spans="1:7">
      <c r="A121" s="11">
        <v>3</v>
      </c>
      <c r="B121" s="2" t="s">
        <v>656</v>
      </c>
      <c r="C121" s="203">
        <v>690</v>
      </c>
      <c r="D121" s="203">
        <v>4071</v>
      </c>
    </row>
    <row r="122" spans="1:7">
      <c r="A122" s="11">
        <v>3</v>
      </c>
      <c r="B122" s="2" t="s">
        <v>629</v>
      </c>
      <c r="C122" s="203">
        <v>236</v>
      </c>
      <c r="D122" s="203">
        <v>1030</v>
      </c>
    </row>
    <row r="123" spans="1:7">
      <c r="A123" s="11">
        <v>2</v>
      </c>
      <c r="B123" s="2" t="s">
        <v>973</v>
      </c>
      <c r="C123" s="203">
        <v>178</v>
      </c>
      <c r="D123" s="203">
        <v>800</v>
      </c>
    </row>
    <row r="124" spans="1:7">
      <c r="A124" s="11">
        <v>1</v>
      </c>
      <c r="B124" s="5" t="s">
        <v>974</v>
      </c>
      <c r="C124" s="203">
        <v>1877</v>
      </c>
      <c r="D124" s="203">
        <v>15455</v>
      </c>
      <c r="E124" t="s">
        <v>992</v>
      </c>
    </row>
    <row r="125" spans="1:7" ht="17.25" customHeight="1">
      <c r="A125" s="11">
        <v>1</v>
      </c>
      <c r="B125" s="2" t="s">
        <v>1410</v>
      </c>
      <c r="C125" s="203">
        <v>1300</v>
      </c>
      <c r="D125" s="203">
        <v>6500</v>
      </c>
      <c r="E125" t="s">
        <v>992</v>
      </c>
    </row>
    <row r="126" spans="1:7" s="164" customFormat="1" ht="17.25" customHeight="1">
      <c r="A126" s="11">
        <v>1</v>
      </c>
      <c r="B126" s="2" t="s">
        <v>625</v>
      </c>
      <c r="C126" s="203">
        <v>1736</v>
      </c>
      <c r="D126" s="203">
        <v>11574</v>
      </c>
      <c r="E126"/>
    </row>
    <row r="127" spans="1:7" s="164" customFormat="1" ht="17.25" customHeight="1">
      <c r="A127" s="11">
        <v>3</v>
      </c>
      <c r="B127" s="2" t="s">
        <v>626</v>
      </c>
      <c r="C127" s="203">
        <v>373</v>
      </c>
      <c r="D127" s="203">
        <v>2128</v>
      </c>
      <c r="E127"/>
      <c r="F127" s="226"/>
      <c r="G127" s="226"/>
    </row>
    <row r="128" spans="1:7" s="164" customFormat="1" ht="17.25" customHeight="1">
      <c r="A128" s="11"/>
      <c r="B128" s="2"/>
      <c r="C128" s="26"/>
      <c r="D128" s="26"/>
    </row>
    <row r="129" spans="2:4" ht="15">
      <c r="B129" s="56" t="s">
        <v>994</v>
      </c>
      <c r="C129" s="57">
        <f>SUM(C5:C124)</f>
        <v>67185</v>
      </c>
      <c r="D129" s="57">
        <f>SUM(D5:D127)</f>
        <v>511185</v>
      </c>
    </row>
  </sheetData>
  <sortState xmlns:xlrd2="http://schemas.microsoft.com/office/spreadsheetml/2017/richdata2" ref="A5:E127">
    <sortCondition ref="B127"/>
  </sortState>
  <mergeCells count="2">
    <mergeCell ref="B3:D3"/>
    <mergeCell ref="B1:D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workbookViewId="0">
      <selection activeCell="C26" sqref="C26"/>
    </sheetView>
  </sheetViews>
  <sheetFormatPr defaultRowHeight="12.75"/>
  <cols>
    <col min="1" max="1" width="5.42578125" customWidth="1"/>
    <col min="2" max="2" width="36.5703125" customWidth="1"/>
    <col min="3" max="3" width="19.7109375" customWidth="1"/>
    <col min="4" max="4" width="23" customWidth="1"/>
    <col min="8" max="8" width="16.28515625" customWidth="1"/>
  </cols>
  <sheetData>
    <row r="1" spans="1:8" ht="15">
      <c r="B1" s="284" t="s">
        <v>387</v>
      </c>
      <c r="C1" s="285"/>
      <c r="D1" s="285"/>
      <c r="E1" s="285"/>
    </row>
    <row r="3" spans="1:8">
      <c r="A3" s="11"/>
      <c r="B3" s="283" t="s">
        <v>389</v>
      </c>
      <c r="C3" s="283"/>
      <c r="D3" s="283"/>
    </row>
    <row r="4" spans="1:8">
      <c r="A4" s="11"/>
      <c r="B4" s="1" t="s">
        <v>215</v>
      </c>
      <c r="C4" s="1" t="s">
        <v>216</v>
      </c>
      <c r="D4" s="1" t="s">
        <v>217</v>
      </c>
    </row>
    <row r="5" spans="1:8" s="77" customFormat="1">
      <c r="B5" s="97" t="s">
        <v>89</v>
      </c>
      <c r="C5" s="216">
        <v>158</v>
      </c>
      <c r="D5" s="216">
        <v>1015</v>
      </c>
    </row>
    <row r="6" spans="1:8" s="77" customFormat="1" ht="25.5">
      <c r="A6" s="76"/>
      <c r="B6" s="96" t="s">
        <v>591</v>
      </c>
      <c r="C6" s="212">
        <v>196</v>
      </c>
      <c r="D6" s="212">
        <v>732</v>
      </c>
    </row>
    <row r="7" spans="1:8" s="77" customFormat="1">
      <c r="A7" s="76"/>
      <c r="B7" s="96" t="s">
        <v>593</v>
      </c>
      <c r="C7" s="212">
        <v>113</v>
      </c>
      <c r="D7" s="212">
        <v>945</v>
      </c>
    </row>
    <row r="8" spans="1:8">
      <c r="A8" s="11"/>
      <c r="B8" s="97" t="s">
        <v>390</v>
      </c>
      <c r="C8" s="212">
        <v>380</v>
      </c>
      <c r="D8" s="212">
        <v>1330</v>
      </c>
    </row>
    <row r="9" spans="1:8" s="77" customFormat="1">
      <c r="A9" s="76"/>
      <c r="B9" s="97" t="s">
        <v>590</v>
      </c>
      <c r="C9" s="212">
        <v>184</v>
      </c>
      <c r="D9" s="212">
        <v>2227</v>
      </c>
    </row>
    <row r="10" spans="1:8" s="77" customFormat="1">
      <c r="A10" s="76"/>
      <c r="B10" s="97" t="s">
        <v>592</v>
      </c>
      <c r="C10" s="212">
        <v>129</v>
      </c>
      <c r="D10" s="212">
        <v>1170</v>
      </c>
    </row>
    <row r="11" spans="1:8">
      <c r="A11" s="11"/>
      <c r="B11" s="98" t="s">
        <v>391</v>
      </c>
      <c r="C11" s="202">
        <v>127</v>
      </c>
      <c r="D11" s="202">
        <v>444.5</v>
      </c>
      <c r="G11" s="28"/>
      <c r="H11" s="51"/>
    </row>
    <row r="12" spans="1:8">
      <c r="A12" s="11"/>
      <c r="B12" s="99" t="s">
        <v>392</v>
      </c>
      <c r="C12" s="202">
        <v>341</v>
      </c>
      <c r="D12" s="202">
        <v>1193.5</v>
      </c>
    </row>
    <row r="13" spans="1:8">
      <c r="A13" s="11"/>
      <c r="B13" s="98" t="s">
        <v>393</v>
      </c>
      <c r="C13" s="206">
        <v>409</v>
      </c>
      <c r="D13" s="206">
        <v>1431.5</v>
      </c>
    </row>
    <row r="14" spans="1:8" s="77" customFormat="1">
      <c r="A14" s="76"/>
      <c r="B14" s="98" t="s">
        <v>90</v>
      </c>
      <c r="C14" s="206">
        <v>454</v>
      </c>
      <c r="D14" s="206">
        <v>3132</v>
      </c>
    </row>
    <row r="15" spans="1:8">
      <c r="A15" s="11"/>
      <c r="B15" s="98" t="s">
        <v>395</v>
      </c>
      <c r="C15" s="206">
        <v>396</v>
      </c>
      <c r="D15" s="206">
        <v>1386</v>
      </c>
    </row>
    <row r="16" spans="1:8">
      <c r="A16" s="11"/>
      <c r="B16" s="98" t="s">
        <v>396</v>
      </c>
      <c r="C16" s="206">
        <v>283</v>
      </c>
      <c r="D16" s="206">
        <v>990.5</v>
      </c>
    </row>
    <row r="17" spans="1:6">
      <c r="A17" s="11"/>
      <c r="B17" s="98" t="s">
        <v>397</v>
      </c>
      <c r="C17" s="206">
        <v>587</v>
      </c>
      <c r="D17" s="206">
        <v>2054.5</v>
      </c>
    </row>
    <row r="18" spans="1:6">
      <c r="A18" s="11"/>
      <c r="B18" s="98" t="s">
        <v>398</v>
      </c>
      <c r="C18" s="206">
        <v>630</v>
      </c>
      <c r="D18" s="206">
        <v>2205</v>
      </c>
    </row>
    <row r="19" spans="1:6">
      <c r="A19" s="11"/>
      <c r="B19" s="98" t="s">
        <v>399</v>
      </c>
      <c r="C19" s="206">
        <v>165</v>
      </c>
      <c r="D19" s="206">
        <v>577.5</v>
      </c>
    </row>
    <row r="20" spans="1:6">
      <c r="A20" s="11"/>
      <c r="B20" s="98"/>
      <c r="C20" s="206"/>
      <c r="D20" s="206"/>
    </row>
    <row r="21" spans="1:6">
      <c r="A21" s="11"/>
      <c r="B21" s="5"/>
      <c r="C21" s="203"/>
      <c r="D21" s="203"/>
    </row>
    <row r="22" spans="1:6">
      <c r="A22" s="11"/>
      <c r="B22" s="2"/>
      <c r="C22" s="203"/>
      <c r="D22" s="203"/>
    </row>
    <row r="23" spans="1:6" ht="19.5" customHeight="1">
      <c r="A23" s="17"/>
      <c r="B23" s="54" t="s">
        <v>388</v>
      </c>
      <c r="C23" s="57">
        <f>SUM(C5:C22)</f>
        <v>4552</v>
      </c>
      <c r="D23" s="57">
        <f>SUM(D5:D22)</f>
        <v>20834</v>
      </c>
    </row>
    <row r="31" spans="1:6">
      <c r="D31" s="17"/>
      <c r="E31" s="50"/>
      <c r="F31" s="50"/>
    </row>
  </sheetData>
  <mergeCells count="2">
    <mergeCell ref="B1:E1"/>
    <mergeCell ref="B3:D3"/>
  </mergeCells>
  <phoneticPr fontId="16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16"/>
  <sheetViews>
    <sheetView view="pageBreakPreview" topLeftCell="A79" workbookViewId="0">
      <selection activeCell="B74" sqref="B74"/>
    </sheetView>
  </sheetViews>
  <sheetFormatPr defaultRowHeight="12.75"/>
  <cols>
    <col min="1" max="1" width="7.5703125" customWidth="1"/>
    <col min="2" max="2" width="25.7109375" customWidth="1"/>
    <col min="3" max="3" width="10.140625" bestFit="1" customWidth="1"/>
    <col min="4" max="4" width="11.28515625" bestFit="1" customWidth="1"/>
    <col min="5" max="5" width="21.28515625" customWidth="1"/>
    <col min="6" max="6" width="10.140625" bestFit="1" customWidth="1"/>
    <col min="7" max="7" width="21.28515625" customWidth="1"/>
  </cols>
  <sheetData>
    <row r="1" spans="1:5" ht="15.75">
      <c r="A1" s="11"/>
      <c r="B1" s="286" t="s">
        <v>196</v>
      </c>
      <c r="C1" s="286"/>
      <c r="D1" s="286"/>
      <c r="E1" s="11"/>
    </row>
    <row r="2" spans="1:5">
      <c r="A2" s="11"/>
      <c r="B2" s="1" t="s">
        <v>215</v>
      </c>
      <c r="C2" s="1" t="s">
        <v>216</v>
      </c>
      <c r="D2" s="1" t="s">
        <v>217</v>
      </c>
    </row>
    <row r="3" spans="1:5">
      <c r="A3" s="11">
        <v>2</v>
      </c>
      <c r="B3" s="29" t="s">
        <v>198</v>
      </c>
      <c r="C3" s="30">
        <v>600</v>
      </c>
      <c r="D3" s="30">
        <v>7366</v>
      </c>
    </row>
    <row r="4" spans="1:5">
      <c r="A4" s="11">
        <v>1</v>
      </c>
      <c r="B4" s="5" t="s">
        <v>264</v>
      </c>
      <c r="C4" s="203">
        <v>2419</v>
      </c>
      <c r="D4" s="203">
        <v>16352</v>
      </c>
      <c r="E4" t="s">
        <v>992</v>
      </c>
    </row>
    <row r="5" spans="1:5">
      <c r="A5" s="11">
        <v>3</v>
      </c>
      <c r="B5" s="2" t="s">
        <v>265</v>
      </c>
      <c r="C5" s="27">
        <v>297</v>
      </c>
      <c r="D5" s="27">
        <v>1481</v>
      </c>
    </row>
    <row r="6" spans="1:5">
      <c r="A6" s="11">
        <v>3</v>
      </c>
      <c r="B6" s="167" t="s">
        <v>199</v>
      </c>
      <c r="C6" s="169">
        <v>120</v>
      </c>
      <c r="D6" s="169">
        <v>1113</v>
      </c>
    </row>
    <row r="7" spans="1:5">
      <c r="A7" s="11">
        <v>3</v>
      </c>
      <c r="B7" s="2" t="s">
        <v>266</v>
      </c>
      <c r="C7" s="27">
        <v>361</v>
      </c>
      <c r="D7" s="27">
        <v>1993</v>
      </c>
    </row>
    <row r="8" spans="1:5">
      <c r="A8" s="11">
        <v>3</v>
      </c>
      <c r="B8" s="29" t="s">
        <v>200</v>
      </c>
      <c r="C8" s="30">
        <v>253</v>
      </c>
      <c r="D8" s="30">
        <v>2027</v>
      </c>
    </row>
    <row r="9" spans="1:5">
      <c r="A9" s="11">
        <v>3</v>
      </c>
      <c r="B9" s="2" t="s">
        <v>267</v>
      </c>
      <c r="C9" s="27">
        <v>413</v>
      </c>
      <c r="D9" s="27">
        <v>2317</v>
      </c>
    </row>
    <row r="10" spans="1:5">
      <c r="A10" s="11">
        <v>3</v>
      </c>
      <c r="B10" s="2" t="s">
        <v>293</v>
      </c>
      <c r="C10" s="203">
        <v>311</v>
      </c>
      <c r="D10" s="203">
        <v>1226</v>
      </c>
    </row>
    <row r="11" spans="1:5">
      <c r="A11" s="11">
        <v>3</v>
      </c>
      <c r="B11" s="2" t="s">
        <v>294</v>
      </c>
      <c r="C11" s="203">
        <v>98</v>
      </c>
      <c r="D11" s="203">
        <v>545</v>
      </c>
    </row>
    <row r="12" spans="1:5">
      <c r="A12" s="11">
        <v>3</v>
      </c>
      <c r="B12" s="2" t="s">
        <v>268</v>
      </c>
      <c r="C12" s="203">
        <v>243</v>
      </c>
      <c r="D12" s="203">
        <v>1068</v>
      </c>
    </row>
    <row r="13" spans="1:5">
      <c r="A13" s="11">
        <v>3</v>
      </c>
      <c r="B13" s="2" t="s">
        <v>1411</v>
      </c>
      <c r="C13" s="203">
        <v>110</v>
      </c>
      <c r="D13" s="203">
        <v>759</v>
      </c>
    </row>
    <row r="14" spans="1:5">
      <c r="A14" s="11">
        <v>3</v>
      </c>
      <c r="B14" s="2" t="s">
        <v>358</v>
      </c>
      <c r="C14" s="203">
        <v>127</v>
      </c>
      <c r="D14" s="203">
        <v>718</v>
      </c>
    </row>
    <row r="15" spans="1:5">
      <c r="A15" s="11">
        <v>1</v>
      </c>
      <c r="B15" s="5" t="s">
        <v>295</v>
      </c>
      <c r="C15" s="203">
        <v>1039</v>
      </c>
      <c r="D15" s="203">
        <v>5780</v>
      </c>
    </row>
    <row r="16" spans="1:5">
      <c r="A16" s="11">
        <v>3</v>
      </c>
      <c r="B16" s="2" t="s">
        <v>406</v>
      </c>
      <c r="C16" s="203">
        <v>460</v>
      </c>
      <c r="D16" s="203">
        <v>1610</v>
      </c>
    </row>
    <row r="17" spans="1:5">
      <c r="A17" s="11">
        <v>1</v>
      </c>
      <c r="B17" s="2" t="s">
        <v>269</v>
      </c>
      <c r="C17" s="203">
        <v>1031</v>
      </c>
      <c r="D17" s="203">
        <v>4810</v>
      </c>
      <c r="E17" t="s">
        <v>992</v>
      </c>
    </row>
    <row r="18" spans="1:5">
      <c r="A18" s="11">
        <v>3</v>
      </c>
      <c r="B18" s="2" t="s">
        <v>296</v>
      </c>
      <c r="C18" s="203">
        <v>453</v>
      </c>
      <c r="D18" s="203">
        <v>2010</v>
      </c>
    </row>
    <row r="19" spans="1:5">
      <c r="A19" s="11">
        <v>1</v>
      </c>
      <c r="B19" s="2" t="s">
        <v>359</v>
      </c>
      <c r="C19" s="203">
        <v>482</v>
      </c>
      <c r="D19" s="203">
        <v>3202</v>
      </c>
    </row>
    <row r="20" spans="1:5">
      <c r="A20" s="11">
        <v>3</v>
      </c>
      <c r="B20" s="2" t="s">
        <v>270</v>
      </c>
      <c r="C20" s="203">
        <v>609</v>
      </c>
      <c r="D20" s="203">
        <v>3701</v>
      </c>
    </row>
    <row r="21" spans="1:5">
      <c r="A21" s="11">
        <v>1</v>
      </c>
      <c r="B21" s="2" t="s">
        <v>878</v>
      </c>
      <c r="C21" s="27">
        <v>97</v>
      </c>
      <c r="D21" s="27">
        <v>363</v>
      </c>
    </row>
    <row r="22" spans="1:5">
      <c r="A22" s="11">
        <v>1</v>
      </c>
      <c r="B22" s="2" t="s">
        <v>868</v>
      </c>
      <c r="C22" s="27">
        <v>5461</v>
      </c>
      <c r="D22" s="27">
        <v>46104</v>
      </c>
      <c r="E22" t="s">
        <v>992</v>
      </c>
    </row>
    <row r="23" spans="1:5">
      <c r="A23" s="11">
        <v>3</v>
      </c>
      <c r="B23" s="2" t="s">
        <v>360</v>
      </c>
      <c r="C23" s="203">
        <v>298</v>
      </c>
      <c r="D23" s="203">
        <v>1585</v>
      </c>
    </row>
    <row r="24" spans="1:5">
      <c r="A24" s="11">
        <v>3</v>
      </c>
      <c r="B24" s="2" t="s">
        <v>361</v>
      </c>
      <c r="C24" s="203">
        <v>243</v>
      </c>
      <c r="D24" s="203">
        <v>1106</v>
      </c>
    </row>
    <row r="25" spans="1:5">
      <c r="A25" s="11">
        <v>1</v>
      </c>
      <c r="B25" s="2" t="s">
        <v>879</v>
      </c>
      <c r="C25" s="27">
        <v>1298</v>
      </c>
      <c r="D25" s="27">
        <v>12395</v>
      </c>
    </row>
    <row r="26" spans="1:5" ht="38.25">
      <c r="A26" s="11">
        <v>3</v>
      </c>
      <c r="B26" s="3" t="s">
        <v>3001</v>
      </c>
      <c r="C26" s="25">
        <v>70</v>
      </c>
      <c r="D26" s="25">
        <f>70*5</f>
        <v>350</v>
      </c>
    </row>
    <row r="27" spans="1:5" s="164" customFormat="1">
      <c r="A27" s="11">
        <v>1</v>
      </c>
      <c r="B27" s="5" t="s">
        <v>297</v>
      </c>
      <c r="C27" s="203">
        <v>866</v>
      </c>
      <c r="D27" s="203">
        <v>4765</v>
      </c>
      <c r="E27" t="s">
        <v>992</v>
      </c>
    </row>
    <row r="28" spans="1:5">
      <c r="A28" s="11">
        <v>1</v>
      </c>
      <c r="B28" s="2" t="s">
        <v>319</v>
      </c>
      <c r="C28" s="203">
        <v>1484</v>
      </c>
      <c r="D28" s="203">
        <v>13548</v>
      </c>
      <c r="E28" t="s">
        <v>992</v>
      </c>
    </row>
    <row r="29" spans="1:5">
      <c r="A29" s="11">
        <v>3</v>
      </c>
      <c r="B29" s="2" t="s">
        <v>271</v>
      </c>
      <c r="C29" s="203">
        <v>147</v>
      </c>
      <c r="D29" s="203">
        <v>902</v>
      </c>
    </row>
    <row r="30" spans="1:5">
      <c r="A30" s="11">
        <v>3</v>
      </c>
      <c r="B30" s="2" t="s">
        <v>272</v>
      </c>
      <c r="C30" s="203">
        <v>146</v>
      </c>
      <c r="D30" s="203">
        <v>913</v>
      </c>
    </row>
    <row r="31" spans="1:5">
      <c r="A31" s="11">
        <v>3</v>
      </c>
      <c r="B31" s="2" t="s">
        <v>869</v>
      </c>
      <c r="C31" s="203">
        <v>157</v>
      </c>
      <c r="D31" s="203">
        <v>786</v>
      </c>
    </row>
    <row r="32" spans="1:5">
      <c r="A32" s="11">
        <v>3</v>
      </c>
      <c r="B32" s="2" t="s">
        <v>273</v>
      </c>
      <c r="C32" s="203">
        <v>146</v>
      </c>
      <c r="D32" s="203">
        <v>525</v>
      </c>
    </row>
    <row r="33" spans="1:7">
      <c r="A33" s="11">
        <v>3</v>
      </c>
      <c r="B33" s="2" t="s">
        <v>996</v>
      </c>
      <c r="C33" s="203">
        <v>620</v>
      </c>
      <c r="D33" s="203">
        <v>4390</v>
      </c>
      <c r="G33" s="226"/>
    </row>
    <row r="34" spans="1:7">
      <c r="A34" s="11">
        <v>1</v>
      </c>
      <c r="B34" s="2" t="s">
        <v>970</v>
      </c>
      <c r="C34" s="203">
        <v>197</v>
      </c>
      <c r="D34" s="203">
        <v>1200</v>
      </c>
    </row>
    <row r="35" spans="1:7">
      <c r="A35" s="11">
        <v>1</v>
      </c>
      <c r="B35" s="2" t="s">
        <v>299</v>
      </c>
      <c r="C35" s="203">
        <v>800</v>
      </c>
      <c r="D35" s="203">
        <v>5298</v>
      </c>
      <c r="E35" t="s">
        <v>992</v>
      </c>
    </row>
    <row r="36" spans="1:7">
      <c r="A36" s="11">
        <v>3</v>
      </c>
      <c r="B36" s="2" t="s">
        <v>274</v>
      </c>
      <c r="C36" s="203">
        <v>290</v>
      </c>
      <c r="D36" s="203">
        <v>1678</v>
      </c>
    </row>
    <row r="37" spans="1:7">
      <c r="A37" s="11">
        <v>3</v>
      </c>
      <c r="B37" s="168" t="s">
        <v>870</v>
      </c>
      <c r="C37" s="218">
        <v>646</v>
      </c>
      <c r="D37" s="218">
        <v>3347</v>
      </c>
    </row>
    <row r="38" spans="1:7">
      <c r="A38" s="11">
        <v>3</v>
      </c>
      <c r="B38" s="2" t="s">
        <v>478</v>
      </c>
      <c r="C38" s="203">
        <v>320</v>
      </c>
      <c r="D38" s="203">
        <v>1920</v>
      </c>
    </row>
    <row r="39" spans="1:7">
      <c r="A39" s="11">
        <v>3</v>
      </c>
      <c r="B39" s="2" t="s">
        <v>315</v>
      </c>
      <c r="C39" s="203">
        <v>288</v>
      </c>
      <c r="D39" s="203">
        <v>1385</v>
      </c>
    </row>
    <row r="40" spans="1:7">
      <c r="A40" s="11">
        <v>3</v>
      </c>
      <c r="B40" s="2" t="s">
        <v>956</v>
      </c>
      <c r="C40" s="203">
        <v>106</v>
      </c>
      <c r="D40" s="203">
        <v>537</v>
      </c>
    </row>
    <row r="41" spans="1:7">
      <c r="A41" s="11">
        <v>3</v>
      </c>
      <c r="B41" s="2" t="s">
        <v>275</v>
      </c>
      <c r="C41" s="203">
        <v>384</v>
      </c>
      <c r="D41" s="203">
        <v>2155</v>
      </c>
    </row>
    <row r="42" spans="1:7">
      <c r="A42" s="11">
        <v>1</v>
      </c>
      <c r="B42" s="2" t="s">
        <v>908</v>
      </c>
      <c r="C42" s="203">
        <v>582</v>
      </c>
      <c r="D42" s="203">
        <v>3767</v>
      </c>
    </row>
    <row r="43" spans="1:7">
      <c r="A43" s="11">
        <v>1</v>
      </c>
      <c r="B43" s="2" t="s">
        <v>300</v>
      </c>
      <c r="C43" s="203">
        <v>1516</v>
      </c>
      <c r="D43" s="203">
        <v>10670</v>
      </c>
      <c r="E43" t="s">
        <v>992</v>
      </c>
    </row>
    <row r="44" spans="1:7">
      <c r="A44" s="11">
        <v>3</v>
      </c>
      <c r="B44" s="2" t="s">
        <v>881</v>
      </c>
      <c r="C44" s="203">
        <v>229</v>
      </c>
      <c r="D44" s="203">
        <v>1046</v>
      </c>
    </row>
    <row r="45" spans="1:7">
      <c r="A45" s="11">
        <v>3</v>
      </c>
      <c r="B45" s="2" t="s">
        <v>301</v>
      </c>
      <c r="C45" s="203">
        <v>195</v>
      </c>
      <c r="D45" s="203">
        <v>1089</v>
      </c>
    </row>
    <row r="46" spans="1:7">
      <c r="A46" s="11">
        <v>2</v>
      </c>
      <c r="B46" s="2" t="s">
        <v>316</v>
      </c>
      <c r="C46" s="203">
        <v>380</v>
      </c>
      <c r="D46" s="203">
        <v>1973</v>
      </c>
    </row>
    <row r="47" spans="1:7">
      <c r="A47" s="11">
        <v>3</v>
      </c>
      <c r="B47" s="2" t="s">
        <v>997</v>
      </c>
      <c r="C47" s="203">
        <v>790</v>
      </c>
      <c r="D47" s="203">
        <v>3332</v>
      </c>
    </row>
    <row r="48" spans="1:7">
      <c r="A48" s="11">
        <v>3</v>
      </c>
      <c r="B48" s="2" t="s">
        <v>302</v>
      </c>
      <c r="C48" s="203">
        <v>255</v>
      </c>
      <c r="D48" s="203">
        <v>970</v>
      </c>
    </row>
    <row r="49" spans="1:5">
      <c r="A49" s="11">
        <v>1</v>
      </c>
      <c r="B49" s="2" t="s">
        <v>1052</v>
      </c>
      <c r="C49" s="203">
        <v>9354</v>
      </c>
      <c r="D49" s="203">
        <v>87394</v>
      </c>
      <c r="E49" t="s">
        <v>992</v>
      </c>
    </row>
    <row r="50" spans="1:5">
      <c r="A50" s="11">
        <v>3</v>
      </c>
      <c r="B50" s="2" t="s">
        <v>276</v>
      </c>
      <c r="C50" s="203">
        <v>801</v>
      </c>
      <c r="D50" s="203">
        <v>4070</v>
      </c>
    </row>
    <row r="51" spans="1:5">
      <c r="A51" s="11">
        <v>3</v>
      </c>
      <c r="B51" s="2" t="s">
        <v>955</v>
      </c>
      <c r="C51" s="203">
        <v>2316</v>
      </c>
      <c r="D51" s="203">
        <v>13482</v>
      </c>
      <c r="E51" t="s">
        <v>992</v>
      </c>
    </row>
    <row r="52" spans="1:5">
      <c r="A52" s="11">
        <v>3</v>
      </c>
      <c r="B52" s="2" t="s">
        <v>277</v>
      </c>
      <c r="C52" s="203">
        <v>88</v>
      </c>
      <c r="D52" s="203">
        <v>708</v>
      </c>
    </row>
    <row r="53" spans="1:5">
      <c r="A53" s="11">
        <v>3</v>
      </c>
      <c r="B53" s="2" t="s">
        <v>958</v>
      </c>
      <c r="C53" s="203">
        <v>395</v>
      </c>
      <c r="D53" s="203">
        <v>2137</v>
      </c>
    </row>
    <row r="54" spans="1:5">
      <c r="A54" s="11">
        <v>3</v>
      </c>
      <c r="B54" s="2" t="s">
        <v>292</v>
      </c>
      <c r="C54" s="203">
        <v>292</v>
      </c>
      <c r="D54" s="203">
        <v>1687</v>
      </c>
    </row>
    <row r="55" spans="1:5">
      <c r="A55" s="11">
        <v>1</v>
      </c>
      <c r="B55" s="5" t="s">
        <v>303</v>
      </c>
      <c r="C55" s="203">
        <v>1379</v>
      </c>
      <c r="D55" s="203">
        <v>6294</v>
      </c>
      <c r="E55" t="s">
        <v>992</v>
      </c>
    </row>
    <row r="56" spans="1:5">
      <c r="A56" s="11">
        <v>3</v>
      </c>
      <c r="B56" s="5" t="s">
        <v>416</v>
      </c>
      <c r="C56" s="203">
        <v>840</v>
      </c>
      <c r="D56" s="203">
        <v>4200</v>
      </c>
    </row>
    <row r="57" spans="1:5">
      <c r="A57" s="11">
        <v>3</v>
      </c>
      <c r="B57" s="2" t="s">
        <v>304</v>
      </c>
      <c r="C57" s="203">
        <v>427</v>
      </c>
      <c r="D57" s="203">
        <v>2414</v>
      </c>
    </row>
    <row r="58" spans="1:5">
      <c r="A58" s="11">
        <v>3</v>
      </c>
      <c r="B58" s="2" t="s">
        <v>279</v>
      </c>
      <c r="C58" s="203">
        <v>517</v>
      </c>
      <c r="D58" s="203">
        <v>2721</v>
      </c>
    </row>
    <row r="59" spans="1:5">
      <c r="A59" s="11">
        <v>3</v>
      </c>
      <c r="B59" s="2" t="s">
        <v>278</v>
      </c>
      <c r="C59" s="203">
        <v>107</v>
      </c>
      <c r="D59" s="203">
        <v>737</v>
      </c>
    </row>
    <row r="60" spans="1:5">
      <c r="A60" s="11">
        <v>3</v>
      </c>
      <c r="B60" s="2" t="s">
        <v>280</v>
      </c>
      <c r="C60" s="203">
        <v>216</v>
      </c>
      <c r="D60" s="203">
        <v>685</v>
      </c>
    </row>
    <row r="61" spans="1:5">
      <c r="A61" s="11">
        <v>3</v>
      </c>
      <c r="B61" s="2" t="s">
        <v>995</v>
      </c>
      <c r="C61" s="203">
        <v>562</v>
      </c>
      <c r="D61" s="203">
        <v>1093</v>
      </c>
    </row>
    <row r="62" spans="1:5">
      <c r="A62" s="11">
        <v>3</v>
      </c>
      <c r="B62" s="2" t="s">
        <v>281</v>
      </c>
      <c r="C62" s="203">
        <v>118</v>
      </c>
      <c r="D62" s="203">
        <v>725</v>
      </c>
    </row>
    <row r="63" spans="1:5">
      <c r="A63" s="11">
        <v>3</v>
      </c>
      <c r="B63" s="2" t="s">
        <v>282</v>
      </c>
      <c r="C63" s="203">
        <v>125</v>
      </c>
      <c r="D63" s="203">
        <v>810</v>
      </c>
    </row>
    <row r="64" spans="1:5">
      <c r="A64" s="11">
        <v>1</v>
      </c>
      <c r="B64" s="2" t="s">
        <v>1018</v>
      </c>
      <c r="C64" s="203">
        <v>593</v>
      </c>
      <c r="D64" s="203">
        <v>4237</v>
      </c>
    </row>
    <row r="65" spans="1:4">
      <c r="A65" s="11">
        <v>3</v>
      </c>
      <c r="B65" s="2" t="s">
        <v>193</v>
      </c>
      <c r="C65" s="203">
        <v>766</v>
      </c>
      <c r="D65" s="203">
        <v>3112</v>
      </c>
    </row>
    <row r="66" spans="1:4" ht="25.5">
      <c r="A66" s="11">
        <v>1</v>
      </c>
      <c r="B66" s="217" t="s">
        <v>2817</v>
      </c>
      <c r="C66" s="30">
        <v>4000</v>
      </c>
      <c r="D66" s="30">
        <v>47570</v>
      </c>
    </row>
    <row r="67" spans="1:4" ht="38.25">
      <c r="A67" s="11">
        <v>2</v>
      </c>
      <c r="B67" s="217" t="s">
        <v>2818</v>
      </c>
      <c r="C67" s="30">
        <v>4000</v>
      </c>
      <c r="D67" s="30">
        <v>32220</v>
      </c>
    </row>
    <row r="68" spans="1:4">
      <c r="A68" s="11">
        <v>3</v>
      </c>
      <c r="B68" s="2" t="s">
        <v>283</v>
      </c>
      <c r="C68" s="203">
        <v>157</v>
      </c>
      <c r="D68" s="203">
        <v>427</v>
      </c>
    </row>
    <row r="69" spans="1:4">
      <c r="A69" s="11">
        <v>1</v>
      </c>
      <c r="B69" s="2" t="s">
        <v>1003</v>
      </c>
      <c r="C69" s="203">
        <v>1370</v>
      </c>
      <c r="D69" s="203">
        <v>10960</v>
      </c>
    </row>
    <row r="70" spans="1:4">
      <c r="A70" s="11">
        <v>3</v>
      </c>
      <c r="B70" s="2" t="s">
        <v>305</v>
      </c>
      <c r="C70" s="203">
        <v>316</v>
      </c>
      <c r="D70" s="203">
        <v>1520</v>
      </c>
    </row>
    <row r="71" spans="1:4">
      <c r="A71" s="11">
        <v>3</v>
      </c>
      <c r="B71" s="2" t="s">
        <v>284</v>
      </c>
      <c r="C71" s="203">
        <v>73</v>
      </c>
      <c r="D71" s="203">
        <v>440</v>
      </c>
    </row>
    <row r="72" spans="1:4">
      <c r="A72" s="11">
        <v>3</v>
      </c>
      <c r="B72" s="2" t="s">
        <v>871</v>
      </c>
      <c r="C72" s="203">
        <v>154</v>
      </c>
      <c r="D72" s="203">
        <v>408</v>
      </c>
    </row>
    <row r="73" spans="1:4">
      <c r="A73" s="11">
        <v>3</v>
      </c>
      <c r="B73" s="2" t="s">
        <v>915</v>
      </c>
      <c r="C73" s="203">
        <v>247</v>
      </c>
      <c r="D73" s="203">
        <v>1028</v>
      </c>
    </row>
    <row r="74" spans="1:4">
      <c r="A74" s="11">
        <v>3</v>
      </c>
      <c r="B74" s="2" t="s">
        <v>285</v>
      </c>
      <c r="C74" s="203">
        <v>316</v>
      </c>
      <c r="D74" s="203">
        <v>1264</v>
      </c>
    </row>
    <row r="75" spans="1:4">
      <c r="A75" s="11">
        <v>2</v>
      </c>
      <c r="B75" s="2" t="s">
        <v>1016</v>
      </c>
      <c r="C75" s="203">
        <v>325</v>
      </c>
      <c r="D75" s="203">
        <v>1840</v>
      </c>
    </row>
    <row r="76" spans="1:4">
      <c r="A76" s="11">
        <v>3</v>
      </c>
      <c r="B76" s="2" t="s">
        <v>9</v>
      </c>
      <c r="C76" s="203">
        <v>208</v>
      </c>
      <c r="D76" s="203">
        <v>1439</v>
      </c>
    </row>
    <row r="77" spans="1:4">
      <c r="A77" s="11">
        <v>3</v>
      </c>
      <c r="B77" s="2" t="s">
        <v>916</v>
      </c>
      <c r="C77" s="203">
        <v>168</v>
      </c>
      <c r="D77" s="203">
        <v>813</v>
      </c>
    </row>
    <row r="78" spans="1:4">
      <c r="A78" s="11">
        <v>2</v>
      </c>
      <c r="B78" s="2" t="s">
        <v>306</v>
      </c>
      <c r="C78" s="203">
        <v>232</v>
      </c>
      <c r="D78" s="203">
        <v>1314</v>
      </c>
    </row>
    <row r="79" spans="1:4" s="93" customFormat="1">
      <c r="A79" s="11">
        <v>3</v>
      </c>
      <c r="B79" s="2" t="s">
        <v>210</v>
      </c>
      <c r="C79" s="203">
        <v>100</v>
      </c>
      <c r="D79" s="203">
        <v>550</v>
      </c>
    </row>
    <row r="80" spans="1:4">
      <c r="A80" s="11">
        <v>3</v>
      </c>
      <c r="B80" s="2" t="s">
        <v>872</v>
      </c>
      <c r="C80" s="203">
        <v>908</v>
      </c>
      <c r="D80" s="203">
        <v>3403</v>
      </c>
    </row>
    <row r="81" spans="1:4">
      <c r="A81" s="11">
        <v>3</v>
      </c>
      <c r="B81" s="2" t="s">
        <v>286</v>
      </c>
      <c r="C81" s="203">
        <v>242</v>
      </c>
      <c r="D81" s="203">
        <v>1220</v>
      </c>
    </row>
    <row r="82" spans="1:4">
      <c r="A82" s="11">
        <v>3</v>
      </c>
      <c r="B82" s="2" t="s">
        <v>307</v>
      </c>
      <c r="C82" s="203">
        <v>556</v>
      </c>
      <c r="D82" s="203">
        <v>3218</v>
      </c>
    </row>
    <row r="83" spans="1:4">
      <c r="A83" s="11">
        <v>3</v>
      </c>
      <c r="B83" s="98" t="s">
        <v>408</v>
      </c>
      <c r="C83" s="206">
        <v>428</v>
      </c>
      <c r="D83" s="206">
        <v>1498</v>
      </c>
    </row>
    <row r="84" spans="1:4" s="93" customFormat="1">
      <c r="A84" s="11">
        <v>3</v>
      </c>
      <c r="B84" s="2" t="s">
        <v>309</v>
      </c>
      <c r="C84" s="203">
        <v>1658</v>
      </c>
      <c r="D84" s="203">
        <v>7633</v>
      </c>
    </row>
    <row r="85" spans="1:4">
      <c r="A85" s="11">
        <v>3</v>
      </c>
      <c r="B85" s="2" t="s">
        <v>288</v>
      </c>
      <c r="C85" s="203">
        <v>411</v>
      </c>
      <c r="D85" s="203">
        <v>1303</v>
      </c>
    </row>
    <row r="86" spans="1:4">
      <c r="A86" s="11">
        <v>3</v>
      </c>
      <c r="B86" s="2" t="s">
        <v>317</v>
      </c>
      <c r="C86" s="203">
        <v>196</v>
      </c>
      <c r="D86" s="203">
        <v>842</v>
      </c>
    </row>
    <row r="87" spans="1:4">
      <c r="A87" s="11">
        <v>3</v>
      </c>
      <c r="B87" s="2" t="s">
        <v>10</v>
      </c>
      <c r="C87" s="203">
        <v>503</v>
      </c>
      <c r="D87" s="203">
        <v>1961</v>
      </c>
    </row>
    <row r="88" spans="1:4">
      <c r="A88" s="11">
        <v>3</v>
      </c>
      <c r="B88" s="98" t="s">
        <v>409</v>
      </c>
      <c r="C88" s="206">
        <v>419</v>
      </c>
      <c r="D88" s="206">
        <v>1466.5</v>
      </c>
    </row>
    <row r="89" spans="1:4">
      <c r="A89" s="11">
        <v>2</v>
      </c>
      <c r="B89" s="2" t="s">
        <v>310</v>
      </c>
      <c r="C89" s="203">
        <v>441</v>
      </c>
      <c r="D89" s="203">
        <v>2400</v>
      </c>
    </row>
    <row r="90" spans="1:4">
      <c r="A90" s="11">
        <v>3</v>
      </c>
      <c r="B90" s="2" t="s">
        <v>873</v>
      </c>
      <c r="C90" s="203">
        <v>600</v>
      </c>
      <c r="D90" s="203">
        <v>2824</v>
      </c>
    </row>
    <row r="91" spans="1:4">
      <c r="A91" s="11">
        <v>1</v>
      </c>
      <c r="B91" s="5" t="s">
        <v>874</v>
      </c>
      <c r="C91" s="203">
        <v>1332</v>
      </c>
      <c r="D91" s="203">
        <v>10441</v>
      </c>
    </row>
    <row r="92" spans="1:4">
      <c r="A92" s="11">
        <v>3</v>
      </c>
      <c r="B92" s="2" t="s">
        <v>308</v>
      </c>
      <c r="C92" s="203">
        <v>605</v>
      </c>
      <c r="D92" s="203">
        <v>1798</v>
      </c>
    </row>
    <row r="93" spans="1:4">
      <c r="A93" s="11">
        <v>3</v>
      </c>
      <c r="B93" s="2" t="s">
        <v>4</v>
      </c>
      <c r="C93" s="203">
        <v>349</v>
      </c>
      <c r="D93" s="203">
        <v>2011</v>
      </c>
    </row>
    <row r="94" spans="1:4">
      <c r="A94" s="11">
        <v>3</v>
      </c>
      <c r="B94" s="2" t="s">
        <v>287</v>
      </c>
      <c r="C94" s="203">
        <v>259</v>
      </c>
      <c r="D94" s="203">
        <v>1119</v>
      </c>
    </row>
    <row r="95" spans="1:4">
      <c r="A95" s="11">
        <v>3</v>
      </c>
      <c r="B95" s="2" t="s">
        <v>195</v>
      </c>
      <c r="C95" s="203">
        <v>500</v>
      </c>
      <c r="D95" s="203">
        <v>2000</v>
      </c>
    </row>
    <row r="96" spans="1:4">
      <c r="A96" s="11">
        <v>1</v>
      </c>
      <c r="B96" s="12" t="s">
        <v>1414</v>
      </c>
      <c r="C96" s="203">
        <v>943</v>
      </c>
      <c r="D96" s="203">
        <v>8203</v>
      </c>
    </row>
    <row r="97" spans="1:6">
      <c r="A97" s="11">
        <v>2</v>
      </c>
      <c r="B97" s="2" t="s">
        <v>411</v>
      </c>
      <c r="C97" s="203">
        <v>348</v>
      </c>
      <c r="D97" s="203">
        <v>1218</v>
      </c>
    </row>
    <row r="98" spans="1:6">
      <c r="A98" s="11">
        <v>3</v>
      </c>
      <c r="B98" s="2" t="s">
        <v>1019</v>
      </c>
      <c r="C98" s="203">
        <v>89</v>
      </c>
      <c r="D98" s="203">
        <v>547</v>
      </c>
    </row>
    <row r="99" spans="1:6">
      <c r="A99" s="11">
        <v>3</v>
      </c>
      <c r="B99" s="2" t="s">
        <v>192</v>
      </c>
      <c r="C99" s="203">
        <v>300</v>
      </c>
      <c r="D99" s="203">
        <v>1220</v>
      </c>
    </row>
    <row r="100" spans="1:6">
      <c r="A100" s="11">
        <v>2</v>
      </c>
      <c r="B100" s="2" t="s">
        <v>289</v>
      </c>
      <c r="C100" s="203">
        <v>2442</v>
      </c>
      <c r="D100" s="203">
        <v>12215</v>
      </c>
      <c r="E100" t="s">
        <v>992</v>
      </c>
    </row>
    <row r="101" spans="1:6">
      <c r="A101" s="11">
        <v>1</v>
      </c>
      <c r="B101" s="5" t="s">
        <v>290</v>
      </c>
      <c r="C101" s="203">
        <v>1495</v>
      </c>
      <c r="D101" s="203">
        <v>8663</v>
      </c>
      <c r="E101" t="s">
        <v>992</v>
      </c>
    </row>
    <row r="102" spans="1:6">
      <c r="A102" s="11">
        <v>1</v>
      </c>
      <c r="B102" s="2" t="s">
        <v>291</v>
      </c>
      <c r="C102" s="203">
        <v>1092</v>
      </c>
      <c r="D102" s="203">
        <v>5430</v>
      </c>
      <c r="E102" t="s">
        <v>992</v>
      </c>
    </row>
    <row r="103" spans="1:6">
      <c r="A103" s="11">
        <v>3</v>
      </c>
      <c r="B103" s="2" t="s">
        <v>213</v>
      </c>
      <c r="C103" s="203">
        <v>305</v>
      </c>
      <c r="D103" s="203">
        <v>3800</v>
      </c>
    </row>
    <row r="104" spans="1:6">
      <c r="A104" s="11">
        <v>3</v>
      </c>
      <c r="B104" s="2" t="s">
        <v>311</v>
      </c>
      <c r="C104" s="203">
        <v>1270</v>
      </c>
      <c r="D104" s="203">
        <v>4536</v>
      </c>
    </row>
    <row r="105" spans="1:6">
      <c r="A105" s="11">
        <v>3</v>
      </c>
      <c r="B105" s="5" t="s">
        <v>998</v>
      </c>
      <c r="C105" s="169">
        <v>530</v>
      </c>
      <c r="D105" s="169">
        <v>5442</v>
      </c>
    </row>
    <row r="106" spans="1:6">
      <c r="A106" s="11">
        <v>1</v>
      </c>
      <c r="B106" s="5" t="s">
        <v>5</v>
      </c>
      <c r="C106" s="203">
        <v>674</v>
      </c>
      <c r="D106" s="203">
        <v>4236</v>
      </c>
    </row>
    <row r="107" spans="1:6">
      <c r="A107" s="11">
        <v>3</v>
      </c>
      <c r="B107" s="2" t="s">
        <v>6</v>
      </c>
      <c r="C107" s="203">
        <v>225</v>
      </c>
      <c r="D107" s="203">
        <v>2371</v>
      </c>
    </row>
    <row r="108" spans="1:6">
      <c r="A108" s="11">
        <v>3</v>
      </c>
      <c r="B108" s="2" t="s">
        <v>876</v>
      </c>
      <c r="C108" s="203">
        <v>1106</v>
      </c>
      <c r="D108" s="203">
        <v>6399</v>
      </c>
    </row>
    <row r="109" spans="1:6" s="163" customFormat="1">
      <c r="A109" s="11">
        <v>3</v>
      </c>
      <c r="B109" s="2" t="s">
        <v>877</v>
      </c>
      <c r="C109" s="203">
        <v>381</v>
      </c>
      <c r="D109" s="203">
        <v>1764</v>
      </c>
    </row>
    <row r="110" spans="1:6" s="163" customFormat="1">
      <c r="A110" s="11">
        <v>3</v>
      </c>
      <c r="B110" s="2" t="s">
        <v>313</v>
      </c>
      <c r="C110" s="203">
        <v>482</v>
      </c>
      <c r="D110" s="203">
        <v>3170</v>
      </c>
    </row>
    <row r="111" spans="1:6">
      <c r="A111" s="11">
        <v>3</v>
      </c>
      <c r="B111" s="2" t="s">
        <v>417</v>
      </c>
      <c r="C111" s="203">
        <v>600</v>
      </c>
      <c r="D111" s="203">
        <v>2441</v>
      </c>
      <c r="F111" s="226"/>
    </row>
    <row r="112" spans="1:6">
      <c r="A112" s="11">
        <v>3</v>
      </c>
      <c r="B112" s="2" t="s">
        <v>971</v>
      </c>
      <c r="C112" s="203">
        <v>460</v>
      </c>
      <c r="D112" s="203">
        <v>2670</v>
      </c>
    </row>
    <row r="113" spans="1:6" s="164" customFormat="1">
      <c r="A113" s="11">
        <v>3</v>
      </c>
      <c r="B113" s="2" t="s">
        <v>8</v>
      </c>
      <c r="C113" s="203">
        <v>113</v>
      </c>
      <c r="D113" s="203">
        <v>237</v>
      </c>
    </row>
    <row r="114" spans="1:6" s="164" customFormat="1">
      <c r="A114" s="11">
        <v>3</v>
      </c>
      <c r="B114" s="2" t="s">
        <v>314</v>
      </c>
      <c r="C114" s="203">
        <v>204</v>
      </c>
      <c r="D114" s="203">
        <v>999</v>
      </c>
      <c r="F114" s="226"/>
    </row>
    <row r="115" spans="1:6" s="164" customFormat="1">
      <c r="A115" s="11"/>
      <c r="B115" s="3"/>
      <c r="C115" s="25"/>
      <c r="D115" s="25"/>
    </row>
    <row r="116" spans="1:6" ht="20.25" customHeight="1">
      <c r="B116" s="56" t="s">
        <v>401</v>
      </c>
      <c r="C116" s="57">
        <f>SUM(C3:C114)</f>
        <v>80465</v>
      </c>
      <c r="D116" s="57">
        <f>SUM(D3:D114)</f>
        <v>545174.5</v>
      </c>
    </row>
  </sheetData>
  <sortState xmlns:xlrd2="http://schemas.microsoft.com/office/spreadsheetml/2017/richdata2" ref="A3:E114">
    <sortCondition ref="B3"/>
  </sortState>
  <mergeCells count="1">
    <mergeCell ref="B1:D1"/>
  </mergeCells>
  <phoneticPr fontId="0" type="noConversion"/>
  <pageMargins left="0.75" right="0.75" top="0.78" bottom="0.63" header="0.5" footer="0.5"/>
  <pageSetup paperSize="9" scale="97" orientation="portrait" horizontalDpi="300" verticalDpi="300" r:id="rId1"/>
  <headerFooter alignWithMargins="0"/>
  <rowBreaks count="1" manualBreakCount="1">
    <brk id="56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8"/>
  <sheetViews>
    <sheetView workbookViewId="0">
      <selection activeCell="D31" sqref="D31"/>
    </sheetView>
  </sheetViews>
  <sheetFormatPr defaultRowHeight="12.75"/>
  <cols>
    <col min="1" max="1" width="5.42578125" customWidth="1"/>
    <col min="2" max="2" width="38" customWidth="1"/>
    <col min="3" max="3" width="14.85546875" customWidth="1"/>
    <col min="4" max="4" width="16.28515625" customWidth="1"/>
    <col min="8" max="8" width="16.28515625" customWidth="1"/>
  </cols>
  <sheetData>
    <row r="1" spans="1:8" ht="15">
      <c r="B1" s="284" t="s">
        <v>402</v>
      </c>
      <c r="C1" s="285"/>
      <c r="D1" s="285"/>
      <c r="E1" s="285"/>
    </row>
    <row r="3" spans="1:8">
      <c r="A3" s="11"/>
      <c r="B3" s="283" t="s">
        <v>403</v>
      </c>
      <c r="C3" s="283"/>
      <c r="D3" s="283"/>
    </row>
    <row r="4" spans="1:8">
      <c r="A4" s="11"/>
      <c r="B4" s="1" t="s">
        <v>215</v>
      </c>
      <c r="C4" s="1" t="s">
        <v>554</v>
      </c>
      <c r="D4" s="1" t="s">
        <v>555</v>
      </c>
    </row>
    <row r="5" spans="1:8">
      <c r="A5" s="11"/>
      <c r="B5" s="97" t="s">
        <v>405</v>
      </c>
      <c r="C5" s="212">
        <v>211</v>
      </c>
      <c r="D5" s="212">
        <v>738.5</v>
      </c>
    </row>
    <row r="6" spans="1:8" ht="24.75" customHeight="1">
      <c r="A6" s="11"/>
      <c r="B6" s="96" t="s">
        <v>3</v>
      </c>
      <c r="C6" s="219">
        <v>610</v>
      </c>
      <c r="D6" s="219">
        <v>3100</v>
      </c>
    </row>
    <row r="7" spans="1:8" s="77" customFormat="1" ht="24.75" customHeight="1">
      <c r="A7" s="76"/>
      <c r="B7" s="96" t="s">
        <v>77</v>
      </c>
      <c r="C7" s="219">
        <v>235</v>
      </c>
      <c r="D7" s="219">
        <v>844</v>
      </c>
    </row>
    <row r="8" spans="1:8" s="77" customFormat="1" ht="24.75" customHeight="1">
      <c r="A8" s="76"/>
      <c r="B8" s="96" t="s">
        <v>586</v>
      </c>
      <c r="C8" s="219">
        <v>390</v>
      </c>
      <c r="D8" s="219">
        <v>1500</v>
      </c>
    </row>
    <row r="9" spans="1:8" s="77" customFormat="1" ht="24.75" customHeight="1">
      <c r="A9" s="76"/>
      <c r="B9" s="96" t="s">
        <v>587</v>
      </c>
      <c r="C9" s="219">
        <v>293</v>
      </c>
      <c r="D9" s="219">
        <v>2150</v>
      </c>
    </row>
    <row r="10" spans="1:8" s="77" customFormat="1" ht="24.75" customHeight="1">
      <c r="A10" s="76"/>
      <c r="B10" s="96" t="s">
        <v>589</v>
      </c>
      <c r="C10" s="219">
        <v>217</v>
      </c>
      <c r="D10" s="219">
        <v>1250</v>
      </c>
    </row>
    <row r="11" spans="1:8">
      <c r="A11" s="11"/>
      <c r="B11" s="98" t="s">
        <v>415</v>
      </c>
      <c r="C11" s="202">
        <v>400</v>
      </c>
      <c r="D11" s="202">
        <v>1600</v>
      </c>
      <c r="G11" s="28"/>
      <c r="H11" s="51"/>
    </row>
    <row r="12" spans="1:8">
      <c r="A12" s="11"/>
      <c r="B12" s="99" t="s">
        <v>407</v>
      </c>
      <c r="C12" s="202">
        <v>141</v>
      </c>
      <c r="D12" s="202">
        <v>493.5</v>
      </c>
      <c r="G12" s="69"/>
    </row>
    <row r="13" spans="1:8" s="77" customFormat="1">
      <c r="A13" s="76"/>
      <c r="B13" s="99" t="s">
        <v>75</v>
      </c>
      <c r="C13" s="202">
        <v>161</v>
      </c>
      <c r="D13" s="202">
        <v>463</v>
      </c>
      <c r="G13" s="78"/>
    </row>
    <row r="14" spans="1:8" s="77" customFormat="1" ht="25.5">
      <c r="A14" s="76"/>
      <c r="B14" s="100" t="s">
        <v>74</v>
      </c>
      <c r="C14" s="202">
        <v>241</v>
      </c>
      <c r="D14" s="202">
        <v>2122</v>
      </c>
      <c r="G14" s="78"/>
    </row>
    <row r="15" spans="1:8">
      <c r="A15" s="11"/>
      <c r="B15" s="99" t="s">
        <v>0</v>
      </c>
      <c r="C15" s="202">
        <v>240</v>
      </c>
      <c r="D15" s="202">
        <v>840</v>
      </c>
    </row>
    <row r="16" spans="1:8" s="77" customFormat="1">
      <c r="A16" s="76"/>
      <c r="B16" s="99" t="s">
        <v>72</v>
      </c>
      <c r="C16" s="202">
        <v>220</v>
      </c>
      <c r="D16" s="202">
        <v>1029</v>
      </c>
    </row>
    <row r="17" spans="1:4" s="77" customFormat="1" ht="25.5">
      <c r="A17" s="76"/>
      <c r="B17" s="100" t="s">
        <v>76</v>
      </c>
      <c r="C17" s="202">
        <v>258</v>
      </c>
      <c r="D17" s="202">
        <v>2553</v>
      </c>
    </row>
    <row r="18" spans="1:4">
      <c r="A18" s="11"/>
      <c r="B18" s="99" t="s">
        <v>210</v>
      </c>
      <c r="C18" s="202">
        <v>94</v>
      </c>
      <c r="D18" s="202">
        <v>329</v>
      </c>
    </row>
    <row r="19" spans="1:4" s="77" customFormat="1">
      <c r="A19" s="76"/>
      <c r="B19" s="98" t="s">
        <v>73</v>
      </c>
      <c r="C19" s="206"/>
      <c r="D19" s="206"/>
    </row>
    <row r="20" spans="1:4">
      <c r="A20" s="11"/>
      <c r="B20" s="2" t="s">
        <v>1412</v>
      </c>
      <c r="C20" s="203">
        <v>276</v>
      </c>
      <c r="D20" s="203">
        <v>1710</v>
      </c>
    </row>
    <row r="21" spans="1:4">
      <c r="A21" s="11"/>
      <c r="B21" s="98" t="s">
        <v>410</v>
      </c>
      <c r="C21" s="206">
        <v>376</v>
      </c>
      <c r="D21" s="206">
        <v>1316</v>
      </c>
    </row>
    <row r="22" spans="1:4">
      <c r="A22" s="11"/>
      <c r="B22" s="98" t="s">
        <v>195</v>
      </c>
      <c r="C22" s="206">
        <v>375</v>
      </c>
      <c r="D22" s="206">
        <v>1312.5</v>
      </c>
    </row>
    <row r="23" spans="1:4">
      <c r="A23" s="11"/>
      <c r="B23" s="98" t="s">
        <v>412</v>
      </c>
      <c r="C23" s="206">
        <v>395</v>
      </c>
      <c r="D23" s="206">
        <v>1382.5</v>
      </c>
    </row>
    <row r="24" spans="1:4" s="77" customFormat="1">
      <c r="A24" s="76"/>
      <c r="B24" s="98" t="s">
        <v>588</v>
      </c>
      <c r="C24" s="206">
        <v>718</v>
      </c>
      <c r="D24" s="206">
        <v>3213</v>
      </c>
    </row>
    <row r="25" spans="1:4">
      <c r="A25" s="11"/>
      <c r="B25" s="98" t="s">
        <v>413</v>
      </c>
      <c r="C25" s="206">
        <v>373</v>
      </c>
      <c r="D25" s="206">
        <v>1305.5</v>
      </c>
    </row>
    <row r="26" spans="1:4">
      <c r="A26" s="11"/>
      <c r="B26" s="98" t="s">
        <v>553</v>
      </c>
      <c r="C26" s="206">
        <v>594</v>
      </c>
      <c r="D26" s="206">
        <v>2079</v>
      </c>
    </row>
    <row r="27" spans="1:4">
      <c r="A27" s="11"/>
      <c r="B27" s="99" t="s">
        <v>414</v>
      </c>
      <c r="C27" s="206">
        <v>361</v>
      </c>
      <c r="D27" s="206">
        <v>1263.5</v>
      </c>
    </row>
    <row r="28" spans="1:4">
      <c r="A28" s="11"/>
      <c r="B28" s="2" t="s">
        <v>7</v>
      </c>
      <c r="C28" s="203">
        <v>308</v>
      </c>
      <c r="D28" s="203">
        <v>1251</v>
      </c>
    </row>
    <row r="29" spans="1:4">
      <c r="A29" s="11"/>
      <c r="B29" s="2"/>
      <c r="C29" s="203"/>
      <c r="D29" s="203"/>
    </row>
    <row r="30" spans="1:4" ht="19.5" customHeight="1">
      <c r="A30" s="17"/>
      <c r="B30" s="54" t="s">
        <v>404</v>
      </c>
      <c r="C30" s="57">
        <f>SUM(C5:C28)</f>
        <v>7487</v>
      </c>
      <c r="D30" s="57">
        <f>SUM(D5:D28)</f>
        <v>33845</v>
      </c>
    </row>
    <row r="38" spans="4:6">
      <c r="D38" s="17"/>
      <c r="E38" s="50"/>
      <c r="F38" s="50"/>
    </row>
  </sheetData>
  <mergeCells count="2">
    <mergeCell ref="B1:E1"/>
    <mergeCell ref="B3:D3"/>
  </mergeCells>
  <phoneticPr fontId="16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43"/>
  <sheetViews>
    <sheetView view="pageBreakPreview" topLeftCell="A109" workbookViewId="0">
      <selection activeCell="B129" sqref="B129"/>
    </sheetView>
  </sheetViews>
  <sheetFormatPr defaultRowHeight="12.75"/>
  <cols>
    <col min="2" max="2" width="26" customWidth="1"/>
    <col min="3" max="3" width="10.140625" bestFit="1" customWidth="1"/>
    <col min="4" max="4" width="11.28515625" bestFit="1" customWidth="1"/>
    <col min="5" max="5" width="20" customWidth="1"/>
    <col min="6" max="6" width="10.140625" bestFit="1" customWidth="1"/>
    <col min="7" max="7" width="18.140625" customWidth="1"/>
  </cols>
  <sheetData>
    <row r="1" spans="1:7" ht="15.75">
      <c r="A1" s="11"/>
      <c r="B1" s="286" t="s">
        <v>197</v>
      </c>
      <c r="C1" s="286"/>
      <c r="D1" s="286"/>
      <c r="E1" s="11"/>
    </row>
    <row r="2" spans="1:7">
      <c r="A2" s="11"/>
      <c r="B2" s="1" t="s">
        <v>215</v>
      </c>
      <c r="C2" s="1" t="s">
        <v>216</v>
      </c>
      <c r="D2" s="1" t="s">
        <v>217</v>
      </c>
    </row>
    <row r="3" spans="1:7">
      <c r="A3" s="164">
        <v>2</v>
      </c>
      <c r="B3" s="2" t="s">
        <v>844</v>
      </c>
      <c r="C3" s="203">
        <v>2189</v>
      </c>
      <c r="D3" s="203">
        <v>13887</v>
      </c>
    </row>
    <row r="4" spans="1:7">
      <c r="A4" s="11">
        <v>1</v>
      </c>
      <c r="B4" s="5" t="s">
        <v>907</v>
      </c>
      <c r="C4" s="203">
        <v>1766</v>
      </c>
      <c r="D4" s="203">
        <v>20759</v>
      </c>
    </row>
    <row r="5" spans="1:7">
      <c r="A5" s="164">
        <v>3</v>
      </c>
      <c r="B5" s="2" t="s">
        <v>982</v>
      </c>
      <c r="C5" s="27">
        <v>145</v>
      </c>
      <c r="D5" s="27">
        <v>697</v>
      </c>
    </row>
    <row r="6" spans="1:7">
      <c r="A6" s="174">
        <v>2</v>
      </c>
      <c r="B6" s="2" t="s">
        <v>831</v>
      </c>
      <c r="C6" s="27">
        <v>177</v>
      </c>
      <c r="D6" s="27">
        <v>929</v>
      </c>
    </row>
    <row r="7" spans="1:7">
      <c r="A7" s="11">
        <v>3</v>
      </c>
      <c r="B7" s="2" t="s">
        <v>867</v>
      </c>
      <c r="C7" s="27">
        <v>206</v>
      </c>
      <c r="D7" s="27">
        <v>1063</v>
      </c>
    </row>
    <row r="8" spans="1:7">
      <c r="A8" s="11">
        <v>2</v>
      </c>
      <c r="B8" s="2" t="s">
        <v>858</v>
      </c>
      <c r="C8" s="27">
        <v>262</v>
      </c>
      <c r="D8" s="27">
        <v>1529</v>
      </c>
    </row>
    <row r="9" spans="1:7">
      <c r="A9" s="11">
        <v>2</v>
      </c>
      <c r="B9" s="2" t="s">
        <v>218</v>
      </c>
      <c r="C9" s="27">
        <v>161</v>
      </c>
      <c r="D9" s="27">
        <v>872</v>
      </c>
    </row>
    <row r="10" spans="1:7">
      <c r="A10" s="11">
        <v>2</v>
      </c>
      <c r="B10" s="2" t="s">
        <v>219</v>
      </c>
      <c r="C10" s="27">
        <v>416</v>
      </c>
      <c r="D10" s="27">
        <v>2366</v>
      </c>
    </row>
    <row r="11" spans="1:7">
      <c r="A11" s="11">
        <v>2</v>
      </c>
      <c r="B11" s="2" t="s">
        <v>220</v>
      </c>
      <c r="C11" s="27">
        <v>213</v>
      </c>
      <c r="D11" s="27">
        <v>1547</v>
      </c>
      <c r="G11" s="51"/>
    </row>
    <row r="12" spans="1:7">
      <c r="A12" s="11">
        <v>2</v>
      </c>
      <c r="B12" s="2" t="s">
        <v>221</v>
      </c>
      <c r="C12" s="27">
        <v>127</v>
      </c>
      <c r="D12" s="27">
        <v>591</v>
      </c>
    </row>
    <row r="13" spans="1:7">
      <c r="A13" s="11">
        <v>2</v>
      </c>
      <c r="B13" s="2" t="s">
        <v>222</v>
      </c>
      <c r="C13" s="27">
        <v>604</v>
      </c>
      <c r="D13" s="27">
        <v>2630</v>
      </c>
    </row>
    <row r="14" spans="1:7">
      <c r="A14" s="11">
        <v>2</v>
      </c>
      <c r="B14" s="2" t="s">
        <v>223</v>
      </c>
      <c r="C14" s="27">
        <v>69</v>
      </c>
      <c r="D14" s="27">
        <v>180</v>
      </c>
    </row>
    <row r="15" spans="1:7">
      <c r="A15" s="11">
        <v>1</v>
      </c>
      <c r="B15" s="2" t="s">
        <v>990</v>
      </c>
      <c r="C15" s="27">
        <v>967</v>
      </c>
      <c r="D15" s="27">
        <v>14708</v>
      </c>
    </row>
    <row r="16" spans="1:7">
      <c r="A16" s="11">
        <v>2</v>
      </c>
      <c r="B16" s="2" t="s">
        <v>1042</v>
      </c>
      <c r="C16" s="203">
        <v>457</v>
      </c>
      <c r="D16" s="203">
        <v>2527</v>
      </c>
    </row>
    <row r="17" spans="1:4">
      <c r="A17" s="11">
        <v>2</v>
      </c>
      <c r="B17" s="2" t="s">
        <v>979</v>
      </c>
      <c r="C17" s="203">
        <v>248</v>
      </c>
      <c r="D17" s="203">
        <v>1336</v>
      </c>
    </row>
    <row r="18" spans="1:4">
      <c r="A18" s="11">
        <v>2</v>
      </c>
      <c r="B18" s="2" t="s">
        <v>224</v>
      </c>
      <c r="C18" s="203">
        <v>138</v>
      </c>
      <c r="D18" s="203">
        <v>503</v>
      </c>
    </row>
    <row r="19" spans="1:4">
      <c r="A19" s="11">
        <v>2</v>
      </c>
      <c r="B19" s="2" t="s">
        <v>921</v>
      </c>
      <c r="C19" s="203">
        <v>335</v>
      </c>
      <c r="D19" s="203">
        <v>2228</v>
      </c>
    </row>
    <row r="20" spans="1:4" ht="12" customHeight="1">
      <c r="A20" s="11">
        <v>2</v>
      </c>
      <c r="B20" s="2" t="s">
        <v>225</v>
      </c>
      <c r="C20" s="203">
        <v>129</v>
      </c>
      <c r="D20" s="203">
        <v>937</v>
      </c>
    </row>
    <row r="21" spans="1:4">
      <c r="A21" s="11">
        <v>1</v>
      </c>
      <c r="B21" s="2" t="s">
        <v>837</v>
      </c>
      <c r="C21" s="27">
        <v>476</v>
      </c>
      <c r="D21" s="27">
        <v>4473</v>
      </c>
    </row>
    <row r="22" spans="1:4">
      <c r="A22" s="11">
        <v>3</v>
      </c>
      <c r="B22" s="2" t="s">
        <v>922</v>
      </c>
      <c r="C22" s="203">
        <v>316</v>
      </c>
      <c r="D22" s="203">
        <v>1859</v>
      </c>
    </row>
    <row r="23" spans="1:4">
      <c r="A23" s="11">
        <v>3</v>
      </c>
      <c r="B23" s="2" t="s">
        <v>952</v>
      </c>
      <c r="C23" s="203">
        <v>219</v>
      </c>
      <c r="D23" s="203">
        <v>947</v>
      </c>
    </row>
    <row r="24" spans="1:4">
      <c r="A24" s="11">
        <v>3</v>
      </c>
      <c r="B24" s="2" t="s">
        <v>923</v>
      </c>
      <c r="C24" s="203">
        <v>439</v>
      </c>
      <c r="D24" s="203">
        <v>2286</v>
      </c>
    </row>
    <row r="25" spans="1:4">
      <c r="A25" s="11">
        <v>3</v>
      </c>
      <c r="B25" s="2" t="s">
        <v>845</v>
      </c>
      <c r="C25" s="203">
        <v>740</v>
      </c>
      <c r="D25" s="203">
        <v>4070</v>
      </c>
    </row>
    <row r="26" spans="1:4">
      <c r="A26" s="11">
        <v>1</v>
      </c>
      <c r="B26" s="2" t="s">
        <v>226</v>
      </c>
      <c r="C26" s="203">
        <v>670</v>
      </c>
      <c r="D26" s="203">
        <v>2120</v>
      </c>
    </row>
    <row r="27" spans="1:4" ht="51">
      <c r="A27" s="11">
        <v>3</v>
      </c>
      <c r="B27" s="3" t="s">
        <v>3000</v>
      </c>
      <c r="C27" s="25">
        <v>165</v>
      </c>
      <c r="D27" s="25">
        <f>165*5</f>
        <v>825</v>
      </c>
    </row>
    <row r="28" spans="1:4">
      <c r="A28" s="11">
        <v>2</v>
      </c>
      <c r="B28" s="5" t="s">
        <v>897</v>
      </c>
      <c r="C28" s="203">
        <v>1421</v>
      </c>
      <c r="D28" s="203">
        <v>16302</v>
      </c>
    </row>
    <row r="29" spans="1:4">
      <c r="A29" s="11">
        <v>1</v>
      </c>
      <c r="B29" s="2" t="s">
        <v>832</v>
      </c>
      <c r="C29" s="208">
        <v>247</v>
      </c>
      <c r="D29" s="208">
        <v>1575</v>
      </c>
    </row>
    <row r="30" spans="1:4">
      <c r="A30" s="11">
        <v>1</v>
      </c>
      <c r="B30" s="2" t="s">
        <v>863</v>
      </c>
      <c r="C30" s="27">
        <v>547</v>
      </c>
      <c r="D30" s="27">
        <v>6041</v>
      </c>
    </row>
    <row r="31" spans="1:4">
      <c r="A31" s="11">
        <v>1</v>
      </c>
      <c r="B31" s="2" t="s">
        <v>227</v>
      </c>
      <c r="C31" s="203">
        <v>384</v>
      </c>
      <c r="D31" s="203">
        <v>2582</v>
      </c>
    </row>
    <row r="32" spans="1:4">
      <c r="A32" s="11">
        <v>2</v>
      </c>
      <c r="B32" s="2" t="s">
        <v>840</v>
      </c>
      <c r="C32" s="203">
        <v>500</v>
      </c>
      <c r="D32" s="203">
        <v>3500</v>
      </c>
    </row>
    <row r="33" spans="1:6">
      <c r="A33" s="11">
        <v>3</v>
      </c>
      <c r="B33" s="2" t="s">
        <v>833</v>
      </c>
      <c r="C33" s="203">
        <v>152</v>
      </c>
      <c r="D33" s="203">
        <v>1216</v>
      </c>
    </row>
    <row r="34" spans="1:6">
      <c r="A34" s="11">
        <v>1</v>
      </c>
      <c r="B34" s="5" t="s">
        <v>228</v>
      </c>
      <c r="C34" s="203">
        <v>636</v>
      </c>
      <c r="D34" s="203">
        <v>6121</v>
      </c>
    </row>
    <row r="35" spans="1:6">
      <c r="A35" s="11">
        <v>2</v>
      </c>
      <c r="B35" s="2" t="s">
        <v>229</v>
      </c>
      <c r="C35" s="203">
        <v>348</v>
      </c>
      <c r="D35" s="203">
        <v>1721</v>
      </c>
    </row>
    <row r="36" spans="1:6">
      <c r="A36" s="11">
        <v>2</v>
      </c>
      <c r="B36" s="2" t="s">
        <v>909</v>
      </c>
      <c r="C36" s="203">
        <v>164</v>
      </c>
      <c r="D36" s="203">
        <v>1951</v>
      </c>
    </row>
    <row r="37" spans="1:6">
      <c r="A37" s="11">
        <v>3</v>
      </c>
      <c r="B37" s="2" t="s">
        <v>924</v>
      </c>
      <c r="C37" s="203">
        <v>282</v>
      </c>
      <c r="D37" s="203">
        <v>1064</v>
      </c>
    </row>
    <row r="38" spans="1:6">
      <c r="A38" s="11">
        <v>1</v>
      </c>
      <c r="B38" s="2" t="s">
        <v>1413</v>
      </c>
      <c r="C38" s="203">
        <v>90</v>
      </c>
      <c r="D38" s="203">
        <v>832</v>
      </c>
    </row>
    <row r="39" spans="1:6">
      <c r="A39" s="11">
        <v>3</v>
      </c>
      <c r="B39" s="2" t="s">
        <v>953</v>
      </c>
      <c r="C39" s="203">
        <v>154</v>
      </c>
      <c r="D39" s="203">
        <v>700</v>
      </c>
    </row>
    <row r="40" spans="1:6">
      <c r="A40" s="11">
        <v>1</v>
      </c>
      <c r="B40" s="2" t="s">
        <v>860</v>
      </c>
      <c r="C40" s="27">
        <v>425</v>
      </c>
      <c r="D40" s="27">
        <v>5255</v>
      </c>
    </row>
    <row r="41" spans="1:6">
      <c r="A41" s="11">
        <v>1</v>
      </c>
      <c r="B41" s="2" t="s">
        <v>991</v>
      </c>
      <c r="C41" s="203">
        <v>989</v>
      </c>
      <c r="D41" s="203">
        <v>10019</v>
      </c>
    </row>
    <row r="42" spans="1:6">
      <c r="A42" s="11">
        <v>2</v>
      </c>
      <c r="B42" s="5" t="s">
        <v>846</v>
      </c>
      <c r="C42" s="203">
        <v>394</v>
      </c>
      <c r="D42" s="203">
        <v>4103</v>
      </c>
    </row>
    <row r="43" spans="1:6">
      <c r="A43" s="11">
        <v>2</v>
      </c>
      <c r="B43" s="2" t="s">
        <v>261</v>
      </c>
      <c r="C43" s="203">
        <v>331</v>
      </c>
      <c r="D43" s="203">
        <v>1983</v>
      </c>
    </row>
    <row r="44" spans="1:6">
      <c r="A44" s="11">
        <v>2</v>
      </c>
      <c r="B44" s="2" t="s">
        <v>976</v>
      </c>
      <c r="C44" s="203">
        <v>231</v>
      </c>
      <c r="D44" s="203">
        <v>1290</v>
      </c>
    </row>
    <row r="45" spans="1:6">
      <c r="A45" s="11">
        <v>3</v>
      </c>
      <c r="B45" s="2" t="s">
        <v>925</v>
      </c>
      <c r="C45" s="203">
        <v>285</v>
      </c>
      <c r="D45" s="203">
        <v>1665</v>
      </c>
      <c r="F45" s="226"/>
    </row>
    <row r="46" spans="1:6">
      <c r="A46" s="11">
        <v>3</v>
      </c>
      <c r="B46" s="2" t="s">
        <v>847</v>
      </c>
      <c r="C46" s="203">
        <v>579</v>
      </c>
      <c r="D46" s="203">
        <v>3366</v>
      </c>
    </row>
    <row r="47" spans="1:6">
      <c r="A47" s="11">
        <v>2</v>
      </c>
      <c r="B47" s="2" t="s">
        <v>926</v>
      </c>
      <c r="C47" s="203">
        <v>236</v>
      </c>
      <c r="D47" s="203">
        <v>1114</v>
      </c>
    </row>
    <row r="48" spans="1:6">
      <c r="A48" s="11">
        <v>1</v>
      </c>
      <c r="B48" s="2" t="s">
        <v>841</v>
      </c>
      <c r="C48" s="203">
        <v>512</v>
      </c>
      <c r="D48" s="203">
        <v>2540</v>
      </c>
    </row>
    <row r="49" spans="1:4">
      <c r="A49" s="11">
        <v>2</v>
      </c>
      <c r="B49" s="2" t="s">
        <v>983</v>
      </c>
      <c r="C49" s="203">
        <v>566</v>
      </c>
      <c r="D49" s="203">
        <v>3473</v>
      </c>
    </row>
    <row r="50" spans="1:4">
      <c r="A50" s="11">
        <v>1</v>
      </c>
      <c r="B50" s="2" t="s">
        <v>848</v>
      </c>
      <c r="C50" s="203">
        <v>629</v>
      </c>
      <c r="D50" s="203">
        <v>6537</v>
      </c>
    </row>
    <row r="51" spans="1:4">
      <c r="A51" s="11">
        <v>2</v>
      </c>
      <c r="B51" s="2" t="s">
        <v>1014</v>
      </c>
      <c r="C51" s="203">
        <v>140</v>
      </c>
      <c r="D51" s="203">
        <v>700</v>
      </c>
    </row>
    <row r="52" spans="1:4">
      <c r="A52" s="11">
        <v>2</v>
      </c>
      <c r="B52" s="2" t="s">
        <v>977</v>
      </c>
      <c r="C52" s="203">
        <v>527</v>
      </c>
      <c r="D52" s="203">
        <v>2937</v>
      </c>
    </row>
    <row r="53" spans="1:4">
      <c r="A53" s="11">
        <v>3</v>
      </c>
      <c r="B53" s="2" t="s">
        <v>927</v>
      </c>
      <c r="C53" s="203">
        <v>167</v>
      </c>
      <c r="D53" s="203">
        <v>931</v>
      </c>
    </row>
    <row r="54" spans="1:4">
      <c r="A54" s="11">
        <v>1</v>
      </c>
      <c r="B54" s="2" t="s">
        <v>230</v>
      </c>
      <c r="C54" s="203">
        <v>158</v>
      </c>
      <c r="D54" s="203">
        <v>948</v>
      </c>
    </row>
    <row r="55" spans="1:4">
      <c r="A55" s="11">
        <v>1</v>
      </c>
      <c r="B55" s="5" t="s">
        <v>912</v>
      </c>
      <c r="C55" s="203">
        <v>1034</v>
      </c>
      <c r="D55" s="203">
        <v>11960</v>
      </c>
    </row>
    <row r="56" spans="1:4">
      <c r="A56" s="11">
        <v>3</v>
      </c>
      <c r="B56" s="2" t="s">
        <v>418</v>
      </c>
      <c r="C56" s="203">
        <v>730</v>
      </c>
      <c r="D56" s="203">
        <v>4745</v>
      </c>
    </row>
    <row r="57" spans="1:4">
      <c r="A57" s="11">
        <v>2</v>
      </c>
      <c r="B57" s="3" t="s">
        <v>928</v>
      </c>
      <c r="C57" s="203">
        <v>247</v>
      </c>
      <c r="D57" s="203">
        <v>1485</v>
      </c>
    </row>
    <row r="58" spans="1:4">
      <c r="A58" s="11">
        <v>3</v>
      </c>
      <c r="B58" s="2" t="s">
        <v>231</v>
      </c>
      <c r="C58" s="203">
        <v>55</v>
      </c>
      <c r="D58" s="203">
        <v>200</v>
      </c>
    </row>
    <row r="59" spans="1:4">
      <c r="A59" s="11">
        <v>2</v>
      </c>
      <c r="B59" s="3" t="s">
        <v>262</v>
      </c>
      <c r="C59" s="203">
        <v>178</v>
      </c>
      <c r="D59" s="203">
        <v>967</v>
      </c>
    </row>
    <row r="60" spans="1:4">
      <c r="A60" s="11">
        <v>2</v>
      </c>
      <c r="B60" s="2" t="s">
        <v>929</v>
      </c>
      <c r="C60" s="203">
        <v>111</v>
      </c>
      <c r="D60" s="203">
        <v>833</v>
      </c>
    </row>
    <row r="61" spans="1:4">
      <c r="A61" s="11">
        <v>3</v>
      </c>
      <c r="B61" s="2" t="s">
        <v>959</v>
      </c>
      <c r="C61" s="208">
        <v>163</v>
      </c>
      <c r="D61" s="208">
        <v>780</v>
      </c>
    </row>
    <row r="62" spans="1:4">
      <c r="A62" s="11">
        <v>3</v>
      </c>
      <c r="B62" s="2" t="s">
        <v>954</v>
      </c>
      <c r="C62" s="203">
        <v>665</v>
      </c>
      <c r="D62" s="203">
        <v>3050</v>
      </c>
    </row>
    <row r="63" spans="1:4">
      <c r="A63" s="11">
        <v>3</v>
      </c>
      <c r="B63" s="2" t="s">
        <v>930</v>
      </c>
      <c r="C63" s="203">
        <v>232</v>
      </c>
      <c r="D63" s="203">
        <v>1653</v>
      </c>
    </row>
    <row r="64" spans="1:4">
      <c r="A64" s="11">
        <v>3</v>
      </c>
      <c r="B64" s="2" t="s">
        <v>849</v>
      </c>
      <c r="C64" s="203">
        <v>309</v>
      </c>
      <c r="D64" s="203">
        <v>2015</v>
      </c>
    </row>
    <row r="65" spans="1:4">
      <c r="A65" s="11">
        <v>3</v>
      </c>
      <c r="B65" s="2" t="s">
        <v>931</v>
      </c>
      <c r="C65" s="203">
        <v>335</v>
      </c>
      <c r="D65" s="203">
        <v>1896</v>
      </c>
    </row>
    <row r="66" spans="1:4">
      <c r="A66" s="11">
        <v>2</v>
      </c>
      <c r="B66" s="5" t="s">
        <v>850</v>
      </c>
      <c r="C66" s="203">
        <v>615</v>
      </c>
      <c r="D66" s="203">
        <v>4722</v>
      </c>
    </row>
    <row r="67" spans="1:4">
      <c r="A67" s="11">
        <v>3</v>
      </c>
      <c r="B67" s="2" t="s">
        <v>932</v>
      </c>
      <c r="C67" s="203">
        <v>174</v>
      </c>
      <c r="D67" s="203">
        <v>730</v>
      </c>
    </row>
    <row r="68" spans="1:4">
      <c r="A68" s="11">
        <v>3</v>
      </c>
      <c r="B68" s="2" t="s">
        <v>933</v>
      </c>
      <c r="C68" s="203">
        <v>188</v>
      </c>
      <c r="D68" s="203">
        <v>814</v>
      </c>
    </row>
    <row r="69" spans="1:4">
      <c r="A69" s="11">
        <v>1</v>
      </c>
      <c r="B69" s="5" t="s">
        <v>1043</v>
      </c>
      <c r="C69" s="203">
        <v>264</v>
      </c>
      <c r="D69" s="203">
        <v>4204</v>
      </c>
    </row>
    <row r="70" spans="1:4">
      <c r="A70" s="11">
        <v>3</v>
      </c>
      <c r="B70" s="2" t="s">
        <v>842</v>
      </c>
      <c r="C70" s="203">
        <v>727</v>
      </c>
      <c r="D70" s="203">
        <v>4004</v>
      </c>
    </row>
    <row r="71" spans="1:4">
      <c r="A71" s="11">
        <v>1</v>
      </c>
      <c r="B71" s="2" t="s">
        <v>232</v>
      </c>
      <c r="C71" s="203">
        <v>111</v>
      </c>
      <c r="D71" s="203">
        <v>377</v>
      </c>
    </row>
    <row r="72" spans="1:4">
      <c r="A72" s="11">
        <v>1</v>
      </c>
      <c r="B72" s="5" t="s">
        <v>934</v>
      </c>
      <c r="C72" s="203">
        <v>752</v>
      </c>
      <c r="D72" s="203">
        <v>5312</v>
      </c>
    </row>
    <row r="73" spans="1:4">
      <c r="A73" s="11">
        <v>1</v>
      </c>
      <c r="B73" s="2" t="s">
        <v>960</v>
      </c>
      <c r="C73" s="203">
        <v>498</v>
      </c>
      <c r="D73" s="203">
        <v>3023</v>
      </c>
    </row>
    <row r="74" spans="1:4">
      <c r="A74" s="11">
        <v>1</v>
      </c>
      <c r="B74" s="5" t="s">
        <v>855</v>
      </c>
      <c r="C74" s="203">
        <v>309</v>
      </c>
      <c r="D74" s="203">
        <v>2131</v>
      </c>
    </row>
    <row r="75" spans="1:4">
      <c r="A75" s="11">
        <v>3</v>
      </c>
      <c r="B75" s="2" t="s">
        <v>233</v>
      </c>
      <c r="C75" s="203">
        <v>67</v>
      </c>
      <c r="D75" s="203">
        <v>250</v>
      </c>
    </row>
    <row r="76" spans="1:4">
      <c r="A76" s="11">
        <v>3</v>
      </c>
      <c r="B76" s="2" t="s">
        <v>914</v>
      </c>
      <c r="C76" s="203">
        <v>322</v>
      </c>
      <c r="D76" s="203">
        <v>1699</v>
      </c>
    </row>
    <row r="77" spans="1:4">
      <c r="A77" s="11">
        <v>3</v>
      </c>
      <c r="B77" s="2" t="s">
        <v>843</v>
      </c>
      <c r="C77" s="203">
        <v>263</v>
      </c>
      <c r="D77" s="203">
        <v>2016</v>
      </c>
    </row>
    <row r="78" spans="1:4">
      <c r="A78" s="11">
        <v>3</v>
      </c>
      <c r="B78" s="2" t="s">
        <v>861</v>
      </c>
      <c r="C78" s="203">
        <v>158</v>
      </c>
      <c r="D78" s="203">
        <v>1213</v>
      </c>
    </row>
    <row r="79" spans="1:4" s="90" customFormat="1">
      <c r="A79" s="11">
        <v>3</v>
      </c>
      <c r="B79" s="2" t="s">
        <v>935</v>
      </c>
      <c r="C79" s="203">
        <v>120</v>
      </c>
      <c r="D79" s="203">
        <v>559</v>
      </c>
    </row>
    <row r="80" spans="1:4">
      <c r="A80" s="11">
        <v>3</v>
      </c>
      <c r="B80" s="2" t="s">
        <v>936</v>
      </c>
      <c r="C80" s="203">
        <v>120</v>
      </c>
      <c r="D80" s="203">
        <v>494</v>
      </c>
    </row>
    <row r="81" spans="1:6">
      <c r="A81" s="11">
        <v>3</v>
      </c>
      <c r="B81" s="2" t="s">
        <v>851</v>
      </c>
      <c r="C81" s="203">
        <v>1121</v>
      </c>
      <c r="D81" s="203">
        <v>5713</v>
      </c>
    </row>
    <row r="82" spans="1:6">
      <c r="A82" s="11">
        <v>3</v>
      </c>
      <c r="B82" s="2" t="s">
        <v>834</v>
      </c>
      <c r="C82" s="203">
        <v>456</v>
      </c>
      <c r="D82" s="203">
        <v>1792</v>
      </c>
    </row>
    <row r="83" spans="1:6">
      <c r="A83" s="11">
        <v>3</v>
      </c>
      <c r="B83" s="2" t="s">
        <v>937</v>
      </c>
      <c r="C83" s="203">
        <v>286</v>
      </c>
      <c r="D83" s="203">
        <v>1188</v>
      </c>
    </row>
    <row r="84" spans="1:6">
      <c r="A84" s="11">
        <v>1</v>
      </c>
      <c r="B84" s="2" t="s">
        <v>880</v>
      </c>
      <c r="C84" s="203">
        <v>917</v>
      </c>
      <c r="D84" s="203">
        <v>13980</v>
      </c>
    </row>
    <row r="85" spans="1:6">
      <c r="A85" s="11">
        <v>3</v>
      </c>
      <c r="B85" s="2" t="s">
        <v>862</v>
      </c>
      <c r="C85" s="203">
        <v>257</v>
      </c>
      <c r="D85" s="203">
        <v>1279</v>
      </c>
    </row>
    <row r="86" spans="1:6">
      <c r="A86" s="11">
        <v>3</v>
      </c>
      <c r="B86" s="2" t="s">
        <v>938</v>
      </c>
      <c r="C86" s="203">
        <v>187</v>
      </c>
      <c r="D86" s="203">
        <v>694</v>
      </c>
    </row>
    <row r="87" spans="1:6">
      <c r="A87" s="11">
        <v>1</v>
      </c>
      <c r="B87" s="5" t="s">
        <v>856</v>
      </c>
      <c r="C87" s="203">
        <v>869</v>
      </c>
      <c r="D87" s="203">
        <v>8719</v>
      </c>
    </row>
    <row r="88" spans="1:6">
      <c r="A88" s="11">
        <v>3</v>
      </c>
      <c r="B88" s="2" t="s">
        <v>939</v>
      </c>
      <c r="C88" s="203">
        <v>214</v>
      </c>
      <c r="D88" s="203">
        <v>1090</v>
      </c>
    </row>
    <row r="89" spans="1:6">
      <c r="A89" s="11">
        <v>1</v>
      </c>
      <c r="B89" s="5" t="s">
        <v>1044</v>
      </c>
      <c r="C89" s="203">
        <v>236</v>
      </c>
      <c r="D89" s="203">
        <v>2131</v>
      </c>
      <c r="F89" s="226"/>
    </row>
    <row r="90" spans="1:6">
      <c r="A90" s="11">
        <v>3</v>
      </c>
      <c r="B90" s="2" t="s">
        <v>835</v>
      </c>
      <c r="C90" s="203">
        <v>195</v>
      </c>
      <c r="D90" s="203">
        <v>845</v>
      </c>
    </row>
    <row r="91" spans="1:6" ht="19.5" customHeight="1">
      <c r="A91" s="11">
        <v>1</v>
      </c>
      <c r="B91" s="2" t="s">
        <v>1049</v>
      </c>
      <c r="C91" s="203">
        <v>412</v>
      </c>
      <c r="D91" s="203">
        <v>5596</v>
      </c>
    </row>
    <row r="92" spans="1:6">
      <c r="A92" s="11">
        <v>1</v>
      </c>
      <c r="B92" s="2" t="s">
        <v>1020</v>
      </c>
      <c r="C92" s="203">
        <v>146</v>
      </c>
      <c r="D92" s="203">
        <v>967</v>
      </c>
    </row>
    <row r="93" spans="1:6">
      <c r="A93" s="11">
        <v>2</v>
      </c>
      <c r="B93" s="2" t="s">
        <v>234</v>
      </c>
      <c r="C93" s="203">
        <v>38</v>
      </c>
      <c r="D93" s="203">
        <v>242</v>
      </c>
    </row>
    <row r="94" spans="1:6">
      <c r="A94" s="11">
        <v>1</v>
      </c>
      <c r="B94" s="2" t="s">
        <v>865</v>
      </c>
      <c r="C94" s="203">
        <v>370</v>
      </c>
      <c r="D94" s="203">
        <v>2245</v>
      </c>
    </row>
    <row r="95" spans="1:6">
      <c r="A95" s="11">
        <v>2</v>
      </c>
      <c r="B95" s="2" t="s">
        <v>1021</v>
      </c>
      <c r="C95" s="203">
        <v>80</v>
      </c>
      <c r="D95" s="203">
        <v>580</v>
      </c>
    </row>
    <row r="96" spans="1:6">
      <c r="A96" s="11">
        <v>2</v>
      </c>
      <c r="B96" s="2" t="s">
        <v>235</v>
      </c>
      <c r="C96" s="203">
        <v>154</v>
      </c>
      <c r="D96" s="203">
        <v>1046</v>
      </c>
    </row>
    <row r="97" spans="1:4">
      <c r="A97" s="11">
        <v>1</v>
      </c>
      <c r="B97" s="2" t="s">
        <v>940</v>
      </c>
      <c r="C97" s="203">
        <v>514</v>
      </c>
      <c r="D97" s="203">
        <v>2820</v>
      </c>
    </row>
    <row r="98" spans="1:4">
      <c r="A98" s="11">
        <v>2</v>
      </c>
      <c r="B98" s="2" t="s">
        <v>236</v>
      </c>
      <c r="C98" s="203">
        <v>131</v>
      </c>
      <c r="D98" s="203">
        <v>742</v>
      </c>
    </row>
    <row r="99" spans="1:4">
      <c r="A99" s="11">
        <v>1</v>
      </c>
      <c r="B99" s="5" t="s">
        <v>1053</v>
      </c>
      <c r="C99" s="203">
        <v>3950</v>
      </c>
      <c r="D99" s="203">
        <v>43450</v>
      </c>
    </row>
    <row r="100" spans="1:4">
      <c r="A100" s="11">
        <v>1</v>
      </c>
      <c r="B100" s="5" t="s">
        <v>1050</v>
      </c>
      <c r="C100" s="203">
        <v>369</v>
      </c>
      <c r="D100" s="203">
        <v>5435</v>
      </c>
    </row>
    <row r="101" spans="1:4">
      <c r="A101" s="11">
        <v>3</v>
      </c>
      <c r="B101" s="2" t="s">
        <v>980</v>
      </c>
      <c r="C101" s="203">
        <v>232</v>
      </c>
      <c r="D101" s="203">
        <v>1064</v>
      </c>
    </row>
    <row r="102" spans="1:4">
      <c r="A102" s="11">
        <v>2</v>
      </c>
      <c r="B102" s="2" t="s">
        <v>1022</v>
      </c>
      <c r="C102" s="203">
        <v>49</v>
      </c>
      <c r="D102" s="203">
        <v>159</v>
      </c>
    </row>
    <row r="103" spans="1:4">
      <c r="A103" s="11">
        <v>1</v>
      </c>
      <c r="B103" s="5" t="s">
        <v>857</v>
      </c>
      <c r="C103" s="203">
        <v>5018</v>
      </c>
      <c r="D103" s="203">
        <v>49991</v>
      </c>
    </row>
    <row r="104" spans="1:4">
      <c r="A104" s="11">
        <v>2</v>
      </c>
      <c r="B104" s="2" t="s">
        <v>941</v>
      </c>
      <c r="C104" s="203">
        <v>326</v>
      </c>
      <c r="D104" s="203">
        <v>1238</v>
      </c>
    </row>
    <row r="105" spans="1:4">
      <c r="A105" s="11">
        <v>2</v>
      </c>
      <c r="B105" s="2" t="s">
        <v>239</v>
      </c>
      <c r="C105" s="203">
        <v>191</v>
      </c>
      <c r="D105" s="203">
        <v>1230</v>
      </c>
    </row>
    <row r="106" spans="1:4">
      <c r="A106" s="11">
        <v>3</v>
      </c>
      <c r="B106" s="2" t="s">
        <v>942</v>
      </c>
      <c r="C106" s="203">
        <v>125</v>
      </c>
      <c r="D106" s="203">
        <v>346</v>
      </c>
    </row>
    <row r="107" spans="1:4">
      <c r="A107" s="11">
        <v>3</v>
      </c>
      <c r="B107" s="2" t="s">
        <v>943</v>
      </c>
      <c r="C107" s="203">
        <v>132</v>
      </c>
      <c r="D107" s="203">
        <v>611</v>
      </c>
    </row>
    <row r="108" spans="1:4">
      <c r="A108" s="11">
        <v>3</v>
      </c>
      <c r="B108" s="2" t="s">
        <v>1051</v>
      </c>
      <c r="C108" s="208">
        <v>108</v>
      </c>
      <c r="D108" s="208">
        <v>722</v>
      </c>
    </row>
    <row r="109" spans="1:4">
      <c r="A109" s="11">
        <v>1</v>
      </c>
      <c r="B109" s="2" t="s">
        <v>1396</v>
      </c>
      <c r="C109" s="203">
        <v>369</v>
      </c>
      <c r="D109" s="203">
        <v>3007</v>
      </c>
    </row>
    <row r="110" spans="1:4">
      <c r="A110" s="11">
        <v>2</v>
      </c>
      <c r="B110" s="2" t="s">
        <v>890</v>
      </c>
      <c r="C110" s="203">
        <v>837</v>
      </c>
      <c r="D110" s="203">
        <v>6292</v>
      </c>
    </row>
    <row r="111" spans="1:4">
      <c r="A111" s="11">
        <v>3</v>
      </c>
      <c r="B111" s="2" t="s">
        <v>978</v>
      </c>
      <c r="C111" s="203">
        <v>282</v>
      </c>
      <c r="D111" s="203">
        <v>1129</v>
      </c>
    </row>
    <row r="112" spans="1:4">
      <c r="A112" s="11">
        <v>3</v>
      </c>
      <c r="B112" s="2" t="s">
        <v>1046</v>
      </c>
      <c r="C112" s="203">
        <v>367</v>
      </c>
      <c r="D112" s="203">
        <v>2435</v>
      </c>
    </row>
    <row r="113" spans="1:4">
      <c r="A113" s="11">
        <v>1</v>
      </c>
      <c r="B113" s="5" t="s">
        <v>944</v>
      </c>
      <c r="C113" s="203">
        <v>1264</v>
      </c>
      <c r="D113" s="203">
        <v>9221</v>
      </c>
    </row>
    <row r="114" spans="1:4">
      <c r="A114" s="11">
        <v>1</v>
      </c>
      <c r="B114" s="2" t="s">
        <v>945</v>
      </c>
      <c r="C114" s="203">
        <v>874</v>
      </c>
      <c r="D114" s="203">
        <v>5390</v>
      </c>
    </row>
    <row r="115" spans="1:4">
      <c r="A115" s="11">
        <v>3</v>
      </c>
      <c r="B115" s="2" t="s">
        <v>946</v>
      </c>
      <c r="C115" s="203">
        <v>120</v>
      </c>
      <c r="D115" s="203">
        <v>623</v>
      </c>
    </row>
    <row r="116" spans="1:4">
      <c r="A116" s="11">
        <v>3</v>
      </c>
      <c r="B116" s="2" t="s">
        <v>237</v>
      </c>
      <c r="C116" s="203">
        <v>161</v>
      </c>
      <c r="D116" s="203">
        <v>952</v>
      </c>
    </row>
    <row r="117" spans="1:4">
      <c r="A117" s="11">
        <v>1</v>
      </c>
      <c r="B117" s="2" t="s">
        <v>906</v>
      </c>
      <c r="C117" s="203">
        <v>664</v>
      </c>
      <c r="D117" s="203">
        <v>9413</v>
      </c>
    </row>
    <row r="118" spans="1:4">
      <c r="A118" s="11">
        <v>3</v>
      </c>
      <c r="B118" s="2" t="s">
        <v>947</v>
      </c>
      <c r="C118" s="203">
        <v>158</v>
      </c>
      <c r="D118" s="203">
        <v>656</v>
      </c>
    </row>
    <row r="119" spans="1:4">
      <c r="A119" s="11">
        <v>2</v>
      </c>
      <c r="B119" s="2" t="s">
        <v>263</v>
      </c>
      <c r="C119" s="203">
        <v>64</v>
      </c>
      <c r="D119" s="203">
        <v>158</v>
      </c>
    </row>
    <row r="120" spans="1:4">
      <c r="A120" s="11">
        <v>2</v>
      </c>
      <c r="B120" s="2" t="s">
        <v>238</v>
      </c>
      <c r="C120" s="203">
        <v>313</v>
      </c>
      <c r="D120" s="203">
        <v>907</v>
      </c>
    </row>
    <row r="121" spans="1:4">
      <c r="A121" s="11">
        <v>3</v>
      </c>
      <c r="B121" s="2" t="s">
        <v>866</v>
      </c>
      <c r="C121" s="27">
        <v>196</v>
      </c>
      <c r="D121" s="27">
        <v>840</v>
      </c>
    </row>
    <row r="122" spans="1:4">
      <c r="A122" s="11">
        <v>3</v>
      </c>
      <c r="B122" s="2" t="s">
        <v>457</v>
      </c>
      <c r="C122" s="203">
        <v>372</v>
      </c>
      <c r="D122" s="203">
        <v>2294</v>
      </c>
    </row>
    <row r="123" spans="1:4">
      <c r="A123" s="11">
        <v>1</v>
      </c>
      <c r="B123" s="2" t="s">
        <v>989</v>
      </c>
      <c r="C123" s="203">
        <v>1144</v>
      </c>
      <c r="D123" s="203">
        <v>11786</v>
      </c>
    </row>
    <row r="124" spans="1:4">
      <c r="A124" s="11">
        <v>3</v>
      </c>
      <c r="B124" s="2" t="s">
        <v>948</v>
      </c>
      <c r="C124" s="203">
        <v>125</v>
      </c>
      <c r="D124" s="203">
        <v>1003</v>
      </c>
    </row>
    <row r="125" spans="1:4">
      <c r="A125" s="11">
        <v>2</v>
      </c>
      <c r="B125" s="2" t="s">
        <v>240</v>
      </c>
      <c r="C125" s="203">
        <v>77</v>
      </c>
      <c r="D125" s="203">
        <v>392</v>
      </c>
    </row>
    <row r="126" spans="1:4">
      <c r="A126" s="11">
        <v>3</v>
      </c>
      <c r="B126" s="2" t="s">
        <v>981</v>
      </c>
      <c r="C126" s="203">
        <v>188</v>
      </c>
      <c r="D126" s="203">
        <v>1181</v>
      </c>
    </row>
    <row r="127" spans="1:4">
      <c r="A127" s="11">
        <v>3</v>
      </c>
      <c r="B127" s="2" t="s">
        <v>949</v>
      </c>
      <c r="C127" s="203">
        <v>158</v>
      </c>
      <c r="D127" s="203">
        <v>614</v>
      </c>
    </row>
    <row r="128" spans="1:4">
      <c r="A128" s="11">
        <v>3</v>
      </c>
      <c r="B128" s="2" t="s">
        <v>836</v>
      </c>
      <c r="C128" s="203">
        <v>144</v>
      </c>
      <c r="D128" s="203">
        <v>522</v>
      </c>
    </row>
    <row r="129" spans="1:6">
      <c r="A129" s="11">
        <v>1</v>
      </c>
      <c r="B129" s="2" t="s">
        <v>458</v>
      </c>
      <c r="C129" s="203">
        <v>1080</v>
      </c>
      <c r="D129" s="203">
        <v>6567</v>
      </c>
    </row>
    <row r="130" spans="1:6">
      <c r="A130" s="11">
        <v>2</v>
      </c>
      <c r="B130" s="2" t="s">
        <v>241</v>
      </c>
      <c r="C130" s="203">
        <v>86</v>
      </c>
      <c r="D130" s="203">
        <v>387</v>
      </c>
    </row>
    <row r="131" spans="1:6">
      <c r="A131" s="11">
        <v>1</v>
      </c>
      <c r="B131" s="2" t="s">
        <v>839</v>
      </c>
      <c r="C131" s="203">
        <v>666</v>
      </c>
      <c r="D131" s="203">
        <v>8456</v>
      </c>
    </row>
    <row r="132" spans="1:6">
      <c r="A132" s="11">
        <v>1</v>
      </c>
      <c r="B132" s="2" t="s">
        <v>1047</v>
      </c>
      <c r="C132" s="203">
        <v>1154</v>
      </c>
      <c r="D132" s="203">
        <v>7328</v>
      </c>
    </row>
    <row r="133" spans="1:6">
      <c r="A133" s="11">
        <v>1</v>
      </c>
      <c r="B133" s="2" t="s">
        <v>1048</v>
      </c>
      <c r="C133" s="203">
        <v>1134</v>
      </c>
      <c r="D133" s="203">
        <v>2549</v>
      </c>
    </row>
    <row r="134" spans="1:6">
      <c r="A134" s="11">
        <v>2</v>
      </c>
      <c r="B134" s="2" t="s">
        <v>242</v>
      </c>
      <c r="C134" s="203">
        <v>50</v>
      </c>
      <c r="D134" s="203">
        <v>180</v>
      </c>
    </row>
    <row r="135" spans="1:6">
      <c r="A135" s="11">
        <v>1</v>
      </c>
      <c r="B135" s="2" t="s">
        <v>899</v>
      </c>
      <c r="C135" s="203">
        <v>488</v>
      </c>
      <c r="D135" s="203">
        <v>4387</v>
      </c>
    </row>
    <row r="136" spans="1:6">
      <c r="A136" s="11">
        <v>1</v>
      </c>
      <c r="B136" s="2" t="s">
        <v>1001</v>
      </c>
      <c r="C136" s="203">
        <v>401</v>
      </c>
      <c r="D136" s="203">
        <v>3775</v>
      </c>
    </row>
    <row r="137" spans="1:6" s="164" customFormat="1">
      <c r="A137" s="11">
        <v>2</v>
      </c>
      <c r="B137" s="2" t="s">
        <v>950</v>
      </c>
      <c r="C137" s="203">
        <v>592</v>
      </c>
      <c r="D137" s="203">
        <v>8851</v>
      </c>
    </row>
    <row r="138" spans="1:6" s="164" customFormat="1">
      <c r="A138" s="11">
        <v>2</v>
      </c>
      <c r="B138" s="2" t="s">
        <v>951</v>
      </c>
      <c r="C138" s="203">
        <v>435</v>
      </c>
      <c r="D138" s="203">
        <v>2986</v>
      </c>
    </row>
    <row r="139" spans="1:6" s="164" customFormat="1">
      <c r="A139" s="11">
        <v>3</v>
      </c>
      <c r="B139" s="2" t="s">
        <v>854</v>
      </c>
      <c r="C139" s="203">
        <v>408</v>
      </c>
      <c r="D139" s="203">
        <v>2557</v>
      </c>
    </row>
    <row r="140" spans="1:6" s="164" customFormat="1">
      <c r="A140" s="11">
        <v>1</v>
      </c>
      <c r="B140" s="2" t="s">
        <v>243</v>
      </c>
      <c r="C140" s="203">
        <v>913</v>
      </c>
      <c r="D140" s="203">
        <v>4435</v>
      </c>
      <c r="F140" s="226"/>
    </row>
    <row r="141" spans="1:6" s="164" customFormat="1">
      <c r="A141" s="11">
        <v>1</v>
      </c>
      <c r="B141" s="5" t="s">
        <v>965</v>
      </c>
      <c r="C141" s="203">
        <v>872</v>
      </c>
      <c r="D141" s="203">
        <v>6477</v>
      </c>
      <c r="F141" s="226"/>
    </row>
    <row r="142" spans="1:6" s="164" customFormat="1">
      <c r="A142" s="11"/>
    </row>
    <row r="143" spans="1:6" ht="15">
      <c r="A143" s="164"/>
      <c r="B143" s="170" t="s">
        <v>2820</v>
      </c>
      <c r="C143" s="171">
        <f>SUM(C3:C141)</f>
        <v>64714</v>
      </c>
      <c r="D143" s="171">
        <f>SUM(D3:D141)</f>
        <v>511132</v>
      </c>
    </row>
  </sheetData>
  <sortState xmlns:xlrd2="http://schemas.microsoft.com/office/spreadsheetml/2017/richdata2" ref="A3:D141">
    <sortCondition ref="B141"/>
  </sortState>
  <mergeCells count="1">
    <mergeCell ref="B1:D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7</vt:i4>
      </vt:variant>
    </vt:vector>
  </HeadingPairs>
  <TitlesOfParts>
    <vt:vector size="26" baseType="lpstr">
      <vt:lpstr>Rejon nr 1 DTŚ</vt:lpstr>
      <vt:lpstr>Rejon nr 2 DK88</vt:lpstr>
      <vt:lpstr>Rejon nr 3 </vt:lpstr>
      <vt:lpstr>Rejon nr 3A</vt:lpstr>
      <vt:lpstr>Rejon nr 4 </vt:lpstr>
      <vt:lpstr>Rejon nr 4A</vt:lpstr>
      <vt:lpstr>Rejon nr 5 </vt:lpstr>
      <vt:lpstr>Rejon nr 5A</vt:lpstr>
      <vt:lpstr>Rejon nr 6 </vt:lpstr>
      <vt:lpstr>Rejon nr 6A</vt:lpstr>
      <vt:lpstr>Rejon nr 7 </vt:lpstr>
      <vt:lpstr>Rejon nr 7A </vt:lpstr>
      <vt:lpstr>Rejon nr 8 (chodniki)</vt:lpstr>
      <vt:lpstr>Rejon nr 8  MOSTY</vt:lpstr>
      <vt:lpstr>Rejon nr 9 (SPP)</vt:lpstr>
      <vt:lpstr>Rejon nr 10</vt:lpstr>
      <vt:lpstr>Rejon nr 10A</vt:lpstr>
      <vt:lpstr>Rejon 11 PKM </vt:lpstr>
      <vt:lpstr>Rejon nr 12</vt:lpstr>
      <vt:lpstr>'Rejon nr 10'!Obszar_wydruku</vt:lpstr>
      <vt:lpstr>'Rejon nr 2 DK88'!Obszar_wydruku</vt:lpstr>
      <vt:lpstr>'Rejon nr 3 '!Obszar_wydruku</vt:lpstr>
      <vt:lpstr>'Rejon nr 4 '!Obszar_wydruku</vt:lpstr>
      <vt:lpstr>'Rejon nr 5 '!Obszar_wydruku</vt:lpstr>
      <vt:lpstr>'Rejon nr 6 '!Obszar_wydruku</vt:lpstr>
      <vt:lpstr>'Rejon nr 7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pu34</dc:creator>
  <cp:lastModifiedBy>Małgorzata Zachara</cp:lastModifiedBy>
  <cp:lastPrinted>2018-03-29T10:14:35Z</cp:lastPrinted>
  <dcterms:created xsi:type="dcterms:W3CDTF">2004-09-16T08:07:04Z</dcterms:created>
  <dcterms:modified xsi:type="dcterms:W3CDTF">2020-07-30T11:53:07Z</dcterms:modified>
</cp:coreProperties>
</file>